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drawings/drawing5.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checkCompatibility="1" autoCompressPictures="0" defaultThemeVersion="124226"/>
  <bookViews>
    <workbookView xWindow="0" yWindow="0" windowWidth="20490" windowHeight="8445" activeTab="1"/>
  </bookViews>
  <sheets>
    <sheet name="Overview" sheetId="15" r:id="rId1"/>
    <sheet name="Teacher PM summary" sheetId="19" r:id="rId2"/>
    <sheet name="Academic Supports" sheetId="1" r:id="rId3"/>
    <sheet name="Scholar Culture Supports" sheetId="27" r:id="rId4"/>
    <sheet name="SEL Supports" sheetId="28" r:id="rId5"/>
    <sheet name="SpEd Supports" sheetId="30" r:id="rId6"/>
    <sheet name="Core Values" sheetId="29" r:id="rId7"/>
    <sheet name="Overall weights" sheetId="31" r:id="rId8"/>
  </sheets>
  <externalReferences>
    <externalReference r:id="rId9"/>
    <externalReference r:id="rId10"/>
    <externalReference r:id="rId11"/>
    <externalReference r:id="rId12"/>
  </externalReferences>
  <definedNames>
    <definedName name="flag_if_too_many_unsatisfactory">'Overall weights'!$C$45:$D$48</definedName>
    <definedName name="LAST_MODIFIED">#REF!</definedName>
    <definedName name="overall_weight_per_category">'Overall weights'!$C$7:$D$10</definedName>
    <definedName name="overall_weights">'Overall weights'!$C$7:$D$10</definedName>
    <definedName name="performance_bonus_points">'Overall weights'!$C$15:$D$20</definedName>
    <definedName name="_xlnm.Print_Area" localSheetId="2">'Academic Supports'!$A$11:$E$29</definedName>
    <definedName name="_xlnm.Print_Area" localSheetId="6">'Core Values'!$A$10:$E$22</definedName>
    <definedName name="_xlnm.Print_Area" localSheetId="3">'Scholar Culture Supports'!$A$7:$E$26</definedName>
    <definedName name="_xlnm.Print_Area" localSheetId="4">'SEL Supports'!$A$10:$E$39</definedName>
    <definedName name="_xlnm.Print_Area" localSheetId="5">'SpEd Supports'!$A$5:$E$13</definedName>
    <definedName name="_xlnm.Print_Area" localSheetId="1">'Teacher PM summary'!$A$1:$G$140</definedName>
    <definedName name="_xlnm.Print_Titles" localSheetId="1">'Teacher PM summary'!$1:$7</definedName>
    <definedName name="RESCO_component_weights">'Overall weights'!$F$31:$G$34</definedName>
    <definedName name="RESCO_rating_ranges">'Overall weights'!$J$31:$K$36</definedName>
    <definedName name="RESCO_score_bonus">'Overall weights'!$C$31:$D$34</definedName>
  </definedNames>
  <calcPr calcId="145621"/>
</workbook>
</file>

<file path=xl/calcChain.xml><?xml version="1.0" encoding="utf-8"?>
<calcChain xmlns="http://schemas.openxmlformats.org/spreadsheetml/2006/main">
  <c r="F90" i="19" l="1"/>
  <c r="F89" i="19"/>
  <c r="F88" i="19"/>
  <c r="F87" i="19"/>
  <c r="F86" i="19"/>
  <c r="F85" i="19"/>
  <c r="F84" i="19"/>
  <c r="F83" i="19"/>
  <c r="F82" i="19"/>
  <c r="F81" i="19"/>
  <c r="F80" i="19"/>
  <c r="B95" i="19"/>
  <c r="B94" i="19"/>
  <c r="B93" i="19"/>
  <c r="B92" i="19"/>
  <c r="B91" i="19"/>
  <c r="B85" i="19"/>
  <c r="B84" i="19"/>
  <c r="B83" i="19"/>
  <c r="B82" i="19"/>
  <c r="B81" i="19"/>
  <c r="B80" i="19"/>
  <c r="B79" i="19"/>
  <c r="B78" i="19"/>
  <c r="G64" i="19" l="1"/>
  <c r="G63" i="19"/>
  <c r="G62" i="19"/>
  <c r="G45" i="19"/>
  <c r="F38" i="19"/>
  <c r="F37" i="19"/>
  <c r="F30" i="19"/>
  <c r="A61" i="19" l="1"/>
  <c r="A53" i="19"/>
  <c r="A44" i="19"/>
  <c r="E38" i="19" l="1"/>
  <c r="E83" i="19" l="1"/>
  <c r="E95" i="19"/>
  <c r="F95" i="19" s="1"/>
  <c r="E91" i="19"/>
  <c r="F91" i="19" s="1"/>
  <c r="E90" i="19"/>
  <c r="E86" i="19"/>
  <c r="E84" i="19"/>
  <c r="E81" i="19"/>
  <c r="B96" i="19"/>
  <c r="E30" i="19"/>
  <c r="B72" i="19"/>
  <c r="B71" i="19"/>
  <c r="B70" i="19"/>
  <c r="C104" i="19"/>
  <c r="B40" i="19"/>
  <c r="E39" i="19"/>
  <c r="F39" i="19" s="1"/>
  <c r="E93" i="19"/>
  <c r="F93" i="19" s="1"/>
  <c r="E85" i="19"/>
  <c r="E82" i="19"/>
  <c r="E80" i="19"/>
  <c r="E32" i="19"/>
  <c r="F32" i="19" s="1"/>
  <c r="E79" i="19"/>
  <c r="F79" i="19" s="1"/>
  <c r="E92" i="19"/>
  <c r="F92" i="19" s="1"/>
  <c r="B45" i="19"/>
  <c r="D70" i="19"/>
  <c r="C70" i="19"/>
  <c r="G70" i="19" s="1"/>
  <c r="F69" i="19"/>
  <c r="E69" i="19"/>
  <c r="D69" i="19"/>
  <c r="C69" i="19"/>
  <c r="H42" i="15"/>
  <c r="H43" i="15"/>
  <c r="A67" i="15"/>
  <c r="A76" i="15"/>
  <c r="C101" i="19"/>
  <c r="D101" i="19"/>
  <c r="G101" i="19" s="1"/>
  <c r="E100" i="19"/>
  <c r="D102" i="19"/>
  <c r="G102" i="19" s="1"/>
  <c r="C103" i="19"/>
  <c r="G103" i="19" s="1"/>
  <c r="E44" i="19"/>
  <c r="B62" i="19"/>
  <c r="C72" i="19"/>
  <c r="G72" i="19" s="1"/>
  <c r="C63" i="19"/>
  <c r="B63" i="19"/>
  <c r="C64" i="19"/>
  <c r="B64" i="19"/>
  <c r="F61" i="19"/>
  <c r="E61" i="19"/>
  <c r="D61" i="19"/>
  <c r="F44" i="19"/>
  <c r="B54" i="19"/>
  <c r="B55" i="19"/>
  <c r="B56" i="19"/>
  <c r="F53" i="19"/>
  <c r="E53" i="19"/>
  <c r="D53" i="19"/>
  <c r="B48" i="19"/>
  <c r="B47" i="19"/>
  <c r="B46" i="19"/>
  <c r="D44" i="19"/>
  <c r="C61" i="19"/>
  <c r="C53" i="19"/>
  <c r="C44" i="19"/>
  <c r="G11" i="19"/>
  <c r="F13" i="19"/>
  <c r="F12" i="19" s="1"/>
  <c r="G12" i="19" s="1"/>
  <c r="G15" i="19"/>
  <c r="F1" i="19"/>
  <c r="G14" i="19"/>
  <c r="D5" i="15"/>
  <c r="D64" i="19"/>
  <c r="D63" i="19"/>
  <c r="C62" i="19"/>
  <c r="D62" i="19"/>
  <c r="E26" i="19"/>
  <c r="F26" i="19"/>
  <c r="G55" i="19"/>
  <c r="E36" i="19"/>
  <c r="F36" i="19"/>
  <c r="E35" i="19"/>
  <c r="F35" i="19" s="1"/>
  <c r="G56" i="19"/>
  <c r="G54" i="19"/>
  <c r="G48" i="19"/>
  <c r="G47" i="19"/>
  <c r="G46" i="19"/>
  <c r="G65" i="19"/>
  <c r="E27" i="19"/>
  <c r="F27" i="19" s="1"/>
  <c r="E34" i="19"/>
  <c r="F34" i="19"/>
  <c r="D100" i="19"/>
  <c r="E33" i="19"/>
  <c r="F33" i="19" s="1"/>
  <c r="E37" i="19"/>
  <c r="C100" i="19"/>
  <c r="E31" i="19"/>
  <c r="F31" i="19" s="1"/>
  <c r="E29" i="19"/>
  <c r="F29" i="19" s="1"/>
  <c r="E28" i="19"/>
  <c r="F28" i="19" s="1"/>
  <c r="E78" i="19"/>
  <c r="F78" i="19" s="1"/>
  <c r="E89" i="19"/>
  <c r="E88" i="19"/>
  <c r="E87" i="19"/>
  <c r="E94" i="19"/>
  <c r="F94" i="19" s="1"/>
  <c r="F40" i="19" l="1"/>
  <c r="D19" i="19" s="1"/>
  <c r="G49" i="19"/>
  <c r="G57" i="19"/>
  <c r="G104" i="19"/>
  <c r="E96" i="19"/>
  <c r="G73" i="19"/>
  <c r="F96" i="19"/>
  <c r="D21" i="19" s="1"/>
  <c r="G105" i="19"/>
  <c r="D22" i="19" s="1"/>
  <c r="E40" i="19"/>
  <c r="G13" i="19"/>
  <c r="D20" i="19" l="1"/>
  <c r="B13" i="19"/>
  <c r="B14" i="19" s="1"/>
  <c r="B15" i="19" s="1"/>
  <c r="B19" i="19"/>
</calcChain>
</file>

<file path=xl/sharedStrings.xml><?xml version="1.0" encoding="utf-8"?>
<sst xmlns="http://schemas.openxmlformats.org/spreadsheetml/2006/main" count="703" uniqueCount="504">
  <si>
    <t>RESCO: SEL</t>
  </si>
  <si>
    <t>RESCO: Scholar Culture</t>
  </si>
  <si>
    <t>RESCO: Academic</t>
  </si>
  <si>
    <t xml:space="preserve">The teacher goes above and beyond the required assessments used at Rowe to combine summative assessments with formative assessments like running records or other measures in order to fully gauge scholar learning and misunderstandings.  
There are frequent and consistent opportunities for scholars to show their learning at the formative and summative level.  </t>
  </si>
  <si>
    <t>Use of data in instructional planning *</t>
  </si>
  <si>
    <t>The teacher does not use performance data in making instructional decisions; s/he does not effectively track and/or analyze data.
From examining plans, recent data sets, or lessons (and other sources), there is not rationale for instructional decisions made.</t>
  </si>
  <si>
    <t>The teacher makes limited use of assessment results and overall grading in instructional planning and execution; the teacher requires some assistance in tracking and analyzing data.
From examining plans, recent data sets, or lessons (and other sources), there is beginning rationale for some instructional decisions made.</t>
  </si>
  <si>
    <t>The teacher uses scholar performance data and overall grading in instructional planning and decision making; s/he effectively tracks and analyzes scholar performance data.
From examining plans, recent data sets, or lessons (and other sources), there is rationale for most instructional decisions made.</t>
  </si>
  <si>
    <t>The teacher consistently and skillfully uses scholar performance data as the cornerstone for all instructional decision making. S/he is a leader in data analysis and informing data driven practice at Rowe.
From examining plans, recent data sets, or lessons (and other sources), there is clear rationale for all instructional decisions made.</t>
  </si>
  <si>
    <t>Backwards Planning (Goal-Setting, Standard Creation, Year-Long Planning, Unit Planning)</t>
  </si>
  <si>
    <t>Understands, embraces, and consistently acts in ways that are aligned with each component of RES vision and mission, not just one component of the mission</t>
  </si>
  <si>
    <t>Deeply understands, embraces, and consistently acts in ways aligned with all components of RES vision and mission; finds ways to further RES’s mission and vision</t>
  </si>
  <si>
    <t>Fit With RES Evaluation</t>
  </si>
  <si>
    <t>*Team Member Signature</t>
  </si>
  <si>
    <t>Teacher Attendance</t>
  </si>
  <si>
    <t>Unsatisfactory (1)</t>
  </si>
  <si>
    <t>Developing (2,3)</t>
  </si>
  <si>
    <t>Proficient (4,5)</t>
  </si>
  <si>
    <t>Distinguished (6)</t>
  </si>
  <si>
    <t>There are frequent instances of misbehavior in the classroom.</t>
  </si>
  <si>
    <t>There are periodic episodes of misbehavior in the classroom.</t>
  </si>
  <si>
    <t>There are few, if any, instances of scholar misbehavior in the classroom.</t>
  </si>
  <si>
    <t xml:space="preserve">There are few, if any, instances of scholar misbehavior in the classroom, and scholars with high needs of behavioral support are consistently given the necessary support to maintain a calm, orderly classroom. </t>
  </si>
  <si>
    <t>Principal</t>
  </si>
  <si>
    <t>Northwestern Settlement President</t>
  </si>
  <si>
    <t>Classroom Scholar Attendance</t>
  </si>
  <si>
    <t>Classroom RCPU Attendance</t>
  </si>
  <si>
    <t>Completes compliance requirements accurately 100% of the time</t>
  </si>
  <si>
    <t>Completes compliance requirements accurately 90% of the time</t>
  </si>
  <si>
    <t>Completes compliance requirements accurately 80% of the time</t>
  </si>
  <si>
    <t>Does not complete compliance requirements</t>
  </si>
  <si>
    <t>The teacher's feedback demonstrates an endless pursuit of deeper scholar knowledge. S/he persists in asking guiding questions that go beyond "getting the right answer." During feedback loops, the teacher often queries the scholars or prompts scholars to explain their thinking and rationale for responses and actions.  During feedback loops, the teacher gives rich, specific feedback that is individualized to the scholar or situation.</t>
  </si>
  <si>
    <t xml:space="preserve">There are few, if any conversations in the classroom. The majority of opportunities are closed-ended questions. </t>
  </si>
  <si>
    <t>There are limited opportunities for conversations in the classroom. The teacher asks a mix of closed-ended and open-ended questions.</t>
  </si>
  <si>
    <t>There are frequent opportunities for conversations in the classroom. The teacher asks many open-ended questions.</t>
  </si>
  <si>
    <t xml:space="preserve">The teacher structures engaging conversations with scholars; scholars also engage in conversation with each other. 
The frequent use of open-ended questions has created an environment in which scholars have become adept at communicating complex ideas. </t>
  </si>
  <si>
    <t xml:space="preserve">Learning in this classroom is of the widest variety of modalities, incorporating hands-on learning and a full range of interesting and creative opportunities. </t>
  </si>
  <si>
    <t>The scholars do not appear interested and/or involved in the lesson or activities</t>
  </si>
  <si>
    <t>Scholars are consistently interested and involved in activities and lessons.</t>
  </si>
  <si>
    <t>In this classroom, scholars are never distracted from their work -- all scholars are focused and participating in scholar-centered learning environment.</t>
  </si>
  <si>
    <r>
      <rPr>
        <b/>
        <sz val="10"/>
        <rFont val="Franklin Gothic Book"/>
        <family val="2"/>
      </rPr>
      <t>Clarity of learning objectives</t>
    </r>
    <r>
      <rPr>
        <sz val="10"/>
        <rFont val="Franklin Gothic Book"/>
        <family val="2"/>
      </rPr>
      <t xml:space="preserve">
</t>
    </r>
    <r>
      <rPr>
        <i/>
        <sz val="10"/>
        <rFont val="Franklin Gothic Book"/>
        <family val="2"/>
      </rPr>
      <t>Advanced organizers
Summaries
Reorientation statements</t>
    </r>
  </si>
  <si>
    <t xml:space="preserve">The teacher effectively focuses scholars' attention toward learning objectives and/or the purpose of the lesson. Almost all scholars can clearly articulate the objective of the lesson. </t>
  </si>
  <si>
    <t xml:space="preserve">Not only are scholars' attention focused on the objective of the lesson; the teacher can sense when the focus is waning and get everyone back on track. All scholars can state the objective of the lesson. </t>
  </si>
  <si>
    <t>Academic Supports</t>
  </si>
  <si>
    <t>Scholar Culture Supports</t>
  </si>
  <si>
    <t>SEL Supports</t>
  </si>
  <si>
    <r>
      <t xml:space="preserve">Academic Support
</t>
    </r>
    <r>
      <rPr>
        <sz val="12"/>
        <rFont val="Franklin Gothic Book"/>
        <family val="2"/>
      </rPr>
      <t>Dimension Rubrics</t>
    </r>
  </si>
  <si>
    <r>
      <rPr>
        <b/>
        <sz val="10"/>
        <rFont val="Franklin Gothic Book"/>
        <family val="2"/>
      </rPr>
      <t>Instructional Planning</t>
    </r>
    <r>
      <rPr>
        <sz val="10"/>
        <rFont val="Franklin Gothic Book"/>
        <family val="2"/>
      </rPr>
      <t xml:space="preserve">
Measures, to the extent possible, the teacher's use of assessments and backwards planning to design lesson, units, and long term plans that differentiate learning and create opportunities for learner's to achieve by scaffolding from their current level of performance to meet or exceed standards. </t>
    </r>
  </si>
  <si>
    <r>
      <t xml:space="preserve">Core Values
</t>
    </r>
    <r>
      <rPr>
        <sz val="14"/>
        <rFont val="Franklin Gothic Book"/>
        <family val="2"/>
      </rPr>
      <t>Dimension Rubrics</t>
    </r>
  </si>
  <si>
    <t>ORGANIZATIONAL CONTRIBUTION</t>
  </si>
  <si>
    <t>PRIDE</t>
  </si>
  <si>
    <t xml:space="preserve">The teacher models a growth mindset, often offering encouragement of scholars' efforts that increases scholars' involvement and persistence. </t>
  </si>
  <si>
    <r>
      <rPr>
        <b/>
        <sz val="10"/>
        <rFont val="Franklin Gothic Book"/>
        <family val="2"/>
      </rPr>
      <t>Positive Behavior Intervention and Supports (PBIS) Approach</t>
    </r>
    <r>
      <rPr>
        <sz val="10"/>
        <rFont val="Franklin Gothic Book"/>
        <family val="2"/>
      </rPr>
      <t xml:space="preserve">
Encompasses the teacher's ability to provide clear behavioral expectations and use effective methods to prevent and redirect misbehavior.</t>
    </r>
  </si>
  <si>
    <t>Rules and expectations are absent, unclear, or inconsistently enforced.</t>
  </si>
  <si>
    <t xml:space="preserve">The teacher is always one step ahead of a behavior problem, predicting when a problem can occur and using preteaching to prevent it. The teacher knows what is going on in all parts of the room, even while teaching a small group.  </t>
  </si>
  <si>
    <r>
      <rPr>
        <b/>
        <sz val="10"/>
        <rFont val="Franklin Gothic Book"/>
        <family val="2"/>
      </rPr>
      <t>Productivity</t>
    </r>
    <r>
      <rPr>
        <sz val="10"/>
        <rFont val="Franklin Gothic Book"/>
        <family val="2"/>
      </rPr>
      <t xml:space="preserve">
Considers how well the teacher manages instructional time and routines and provides activities for scholars the provide ongoing opportunities to be involved in learning activities. </t>
    </r>
  </si>
  <si>
    <r>
      <rPr>
        <b/>
        <sz val="10"/>
        <rFont val="Franklin Gothic Book"/>
        <family val="2"/>
      </rPr>
      <t>Maximizing learning time</t>
    </r>
    <r>
      <rPr>
        <sz val="10"/>
        <rFont val="Franklin Gothic Book"/>
        <family val="2"/>
      </rPr>
      <t xml:space="preserve">
</t>
    </r>
    <r>
      <rPr>
        <i/>
        <sz val="10"/>
        <rFont val="Franklin Gothic Book"/>
        <family val="2"/>
      </rPr>
      <t xml:space="preserve">Provision of activities
No down time
Few disruptions*
Effective completion of managerial tasks
Pacing
</t>
    </r>
  </si>
  <si>
    <t xml:space="preserve">The teacher provides activities for the scholars most of the time, but some learning time is lost in dealing with disruptions and the completion of managerial tasks. </t>
  </si>
  <si>
    <t>The teacher provides activities for the scholars and deals efficiently with disruptions and managerial tasks. The pace of activity is constant and scholars have little down time.</t>
  </si>
  <si>
    <t>This classroom runs like clockwork. Even when the course of the lesson goes awry, the teacher is prepared and keeps scholars active and learning with a backup plan. The pace of activity is never dull.</t>
  </si>
  <si>
    <r>
      <rPr>
        <b/>
        <sz val="10"/>
        <rFont val="Franklin Gothic Book"/>
        <family val="2"/>
      </rPr>
      <t>Routines and physical space</t>
    </r>
    <r>
      <rPr>
        <sz val="10"/>
        <rFont val="Franklin Gothic Book"/>
        <family val="2"/>
      </rPr>
      <t xml:space="preserve">
</t>
    </r>
    <r>
      <rPr>
        <i/>
        <sz val="10"/>
        <rFont val="Franklin Gothic Book"/>
        <family val="2"/>
      </rPr>
      <t>Scholars know what to do
Clear instructions
Little or no wandering
Well organized, vibrant, print rich</t>
    </r>
  </si>
  <si>
    <t>The classroom routines are unclear; most scholars do not know what is expected of them. The classroom is disorganized and scholars do not know how to access materials.</t>
  </si>
  <si>
    <t>There is some evidence of classroom routines that allow everyone to know what is expected of them. The classroom lacks environmental print and materials are not easily accessible to scholars.</t>
  </si>
  <si>
    <t>The classroom resembles a "well-oiled machine"; everybody knows what is expected of them and how to go about doing it. Scholars easily access materials and move smoothly through the vibrant, print-rich space.</t>
  </si>
  <si>
    <r>
      <rPr>
        <b/>
        <sz val="10"/>
        <rFont val="Franklin Gothic Book"/>
        <family val="2"/>
      </rPr>
      <t>Transitions</t>
    </r>
    <r>
      <rPr>
        <sz val="10"/>
        <rFont val="Franklin Gothic Book"/>
        <family val="2"/>
      </rPr>
      <t xml:space="preserve">
</t>
    </r>
    <r>
      <rPr>
        <i/>
        <sz val="10"/>
        <rFont val="Franklin Gothic Book"/>
        <family val="2"/>
      </rPr>
      <t>Brief
Explicit follow-through
Learning opportunities within</t>
    </r>
  </si>
  <si>
    <t xml:space="preserve">At times, the teacher actively facilitates activities and lessons to encourage interest and expanded involvement but at other times merely provides activities for scholars. </t>
  </si>
  <si>
    <t>The teacher does not use a variety of modalities or materials to gain scholars' interest and participation during activities and lessons</t>
  </si>
  <si>
    <t>The teacher uses a variety of modalities including auditory, visual, and movement and uses a variety of materials to effectively interest scholars and gain their participation during activities and lessons.</t>
  </si>
  <si>
    <t>The teacher makes no attempt or is unsuccessful at orienting  and guiding scholars toward learning objectives.</t>
  </si>
  <si>
    <t>The teacher orients scholars somewhat to learning objectives, or the learning objective may be clear during some periods but less so during others.</t>
  </si>
  <si>
    <t>Clear behavior expectations
Clear expectations
Consistency
Clarity of rules</t>
  </si>
  <si>
    <r>
      <t>Proactive approach</t>
    </r>
    <r>
      <rPr>
        <sz val="10"/>
        <rFont val="Franklin Gothic Book"/>
        <family val="2"/>
      </rPr>
      <t xml:space="preserve">
</t>
    </r>
    <r>
      <rPr>
        <i/>
        <sz val="10"/>
        <rFont val="Franklin Gothic Book"/>
        <family val="2"/>
      </rPr>
      <t>Anticipates problem behavior or escalations and uses pre-teaching
Low reactivity
A</t>
    </r>
    <r>
      <rPr>
        <sz val="10"/>
        <rFont val="Arial"/>
        <family val="2"/>
      </rPr>
      <t>ctive supervision or monitoring</t>
    </r>
  </si>
  <si>
    <r>
      <t>Responding to behavior</t>
    </r>
    <r>
      <rPr>
        <sz val="10"/>
        <rFont val="Franklin Gothic Book"/>
        <family val="2"/>
      </rPr>
      <t xml:space="preserve">
Acknowledgement of appropriate behavior
</t>
    </r>
    <r>
      <rPr>
        <i/>
        <sz val="10"/>
        <rFont val="Franklin Gothic Book"/>
        <family val="2"/>
      </rPr>
      <t>Effective reduction of misbehavior
Use</t>
    </r>
    <r>
      <rPr>
        <sz val="10"/>
        <rFont val="Arial"/>
        <family val="2"/>
      </rPr>
      <t>s subtle cues to redirect
Efficient redirection and use of logical consequences when needed</t>
    </r>
  </si>
  <si>
    <r>
      <t>Student behavior</t>
    </r>
    <r>
      <rPr>
        <sz val="10"/>
        <rFont val="Franklin Gothic Book"/>
        <family val="2"/>
      </rPr>
      <t xml:space="preserve">
</t>
    </r>
    <r>
      <rPr>
        <i/>
        <sz val="10"/>
        <rFont val="Franklin Gothic Book"/>
        <family val="2"/>
      </rPr>
      <t>Frequent compliance
Little to no aggression or defiance</t>
    </r>
  </si>
  <si>
    <r>
      <t xml:space="preserve">The teacher is not only highly involved in engaging activities; that high level of involvement has expanded the level of involvement of </t>
    </r>
    <r>
      <rPr>
        <i/>
        <sz val="10"/>
        <rFont val="Franklin Gothic Book"/>
        <family val="2"/>
      </rPr>
      <t>all</t>
    </r>
    <r>
      <rPr>
        <sz val="10"/>
        <rFont val="Franklin Gothic Book"/>
        <family val="2"/>
      </rPr>
      <t xml:space="preserve"> scholars.</t>
    </r>
  </si>
  <si>
    <t>Sarah Giblin, Dean of Instruction, Rowe Elementary School</t>
  </si>
  <si>
    <t xml:space="preserve">Consistently responds to parents and stakeholder requests in a timely and appropriate manner  Makes an effort to engage families and stakeholders in the instructional program; responses to parent concerns and stakeholder concerns are generally appropriate </t>
  </si>
  <si>
    <t>Communicates frequently with families and stakeholders;  fully engages them in the instructional program.  Deeply understands needs of families/stakeholders and finds ways to increase customer satisfaction.  Enables others to do the same.</t>
  </si>
  <si>
    <t>Shows Honor by working towards bringing each component of Rowe's mission to life: instilling the college mindset in our scholars and our families, delivering a rigorous academic instruction, developing the social/emotional needs of our scholars</t>
  </si>
  <si>
    <t>SUCCESS</t>
  </si>
  <si>
    <t>HONOR</t>
  </si>
  <si>
    <t>Team member does not show success through one's actions</t>
  </si>
  <si>
    <t>Team member sometimes shows success through one's actions</t>
  </si>
  <si>
    <t>Team member consistently shows success through one's actions</t>
  </si>
  <si>
    <t>Team member consistently shows success through one's actions and by example, leads other team members to show success as well</t>
  </si>
  <si>
    <t>Team member has difficulty following Rowe's honor norms</t>
  </si>
  <si>
    <t>Team member sometimes operates in line with Rowe's honor norms; at times team member struggles with honor norms</t>
  </si>
  <si>
    <t>Team member consistently shows honor through operating in line with Rowe's honor norms</t>
  </si>
  <si>
    <t>Team member consistently shows honor through operating in line with Rowe's honor norms and through one's actions and example, leads other team members to meet honor norms as well</t>
  </si>
  <si>
    <t>Name:</t>
  </si>
  <si>
    <t>Created for:</t>
  </si>
  <si>
    <t>Rowe Elementary</t>
  </si>
  <si>
    <t>Created by:</t>
  </si>
  <si>
    <t>Owned by:</t>
  </si>
  <si>
    <t>Tab overview:</t>
  </si>
  <si>
    <t>Tab Color</t>
  </si>
  <si>
    <t>Tab name</t>
  </si>
  <si>
    <t>Description</t>
  </si>
  <si>
    <t>Overview</t>
  </si>
  <si>
    <t>Step #</t>
  </si>
  <si>
    <t>Brandon Gayle -- Consultant, Bain &amp; Company</t>
  </si>
  <si>
    <t>Created</t>
  </si>
  <si>
    <t>Updated</t>
  </si>
  <si>
    <t xml:space="preserve">  </t>
  </si>
  <si>
    <t xml:space="preserve">Distinguished </t>
  </si>
  <si>
    <t>Weighting</t>
  </si>
  <si>
    <t xml:space="preserve">Proficient </t>
  </si>
  <si>
    <t>Points</t>
  </si>
  <si>
    <t>Unsatisfactory</t>
  </si>
  <si>
    <t>Proficient</t>
  </si>
  <si>
    <t>Distinguished</t>
  </si>
  <si>
    <t>x</t>
  </si>
  <si>
    <t>Total points</t>
  </si>
  <si>
    <t>Validation list</t>
  </si>
  <si>
    <t>Target</t>
  </si>
  <si>
    <t>Actual</t>
  </si>
  <si>
    <t>50 – 74 points</t>
  </si>
  <si>
    <t>90 - 100 points</t>
  </si>
  <si>
    <t xml:space="preserve">74 – 89 points </t>
  </si>
  <si>
    <t>Position:</t>
  </si>
  <si>
    <t>Base Salary:</t>
  </si>
  <si>
    <t>Overall point total:</t>
  </si>
  <si>
    <t>Point range</t>
  </si>
  <si>
    <t>Payout %</t>
  </si>
  <si>
    <t>Payout $</t>
  </si>
  <si>
    <t>Ranking</t>
  </si>
  <si>
    <t>Developing</t>
  </si>
  <si>
    <t/>
  </si>
  <si>
    <t>Reviewer should complete these steps to complete the review process:</t>
  </si>
  <si>
    <t>Insert academic and operational ACTUALS into corresponding cells in "PM Summary" tab</t>
  </si>
  <si>
    <t>Use all previously completed inputs on "PM Summary" tab to type "Overall Message" at top of form; this should be main message that reviewee takes from PM debrief</t>
  </si>
  <si>
    <t>Use "File, Save As" to rename evaluation based on date</t>
  </si>
  <si>
    <t>Date</t>
  </si>
  <si>
    <t xml:space="preserve">Have employee sign both copies of evaluation, keeping one for their records.  </t>
  </si>
  <si>
    <t>Deliver second signed hard copy to HR for employee's permanent file</t>
  </si>
  <si>
    <t>Weighting adjustments</t>
  </si>
  <si>
    <t>Performance Management Summary</t>
  </si>
  <si>
    <t>Type evaluation detail/ feedback into comment boxes below "Individual Performance" table</t>
  </si>
  <si>
    <t>ROWE ELEMENTARY SCHOOL</t>
  </si>
  <si>
    <t xml:space="preserve">Incentive Bonus Plan Schedule </t>
  </si>
  <si>
    <t>Print 2 copies of "PM Summary" and "Individual Evaluation Rubric" tabs using print buttons on each worksheet and deliver evaluation</t>
  </si>
  <si>
    <t>Text type</t>
  </si>
  <si>
    <t>Performance Level:</t>
  </si>
  <si>
    <t>Select evaluation rubric levels using drop down menus in "Individual Performance" table on "PM Summary" tab</t>
  </si>
  <si>
    <t xml:space="preserve">Use "Individual Evaluation Rubric" to assign individual performance level </t>
  </si>
  <si>
    <t>Gives a high-level overview of the tool</t>
  </si>
  <si>
    <t xml:space="preserve">Less than 50 points </t>
  </si>
  <si>
    <t>Attends all committee meetings and participates fully; acts as a committee ambassador to the rest of the school through full support for committee's initiatives</t>
  </si>
  <si>
    <t>Attends most committee meetings and participates fully</t>
  </si>
  <si>
    <t>Attends most committee meetings, contributes to committee initiatives when prompted</t>
  </si>
  <si>
    <t>Does not attend committee meetings; does not contribute to committee initiatives</t>
  </si>
  <si>
    <t>Organizational Contribution</t>
  </si>
  <si>
    <t>Scholars may be engaged and/or interested for periods of time, but at other times their interest wanes and they are not involved in the activity or lesson.</t>
  </si>
  <si>
    <t xml:space="preserve">The teacher displays little understanding of RES content standards and makes no effort to learn or use content standards; s/he has a short-term focus, does not plan for long-term, and does not use Rowe’s instructional vision and goals to build meaningful plans.
The teacher’s vision and corresponding plans for scholar learning is not rigorous, and/or meaningful for scholars and does not reflect ambitious outcomes for scholars.
</t>
  </si>
  <si>
    <t xml:space="preserve">The teacher displays a developing understanding of RES content standards and attempts to use them to set goals, design long-term, and unit plans. Attempts to use Rowe’s instructional vision and goals to inform long-term planning. 
The teacher attempts to create a vision for scholar learning that is rigorous, meaningful, and ambitious for scholars to achieve. 
Scholars cannot articulate what goals they are working toward.
</t>
  </si>
  <si>
    <t xml:space="preserve">The teacher displays an in-depth knowledge of RES content standards; uses them to set goals. Standards are the anchor for all long-term and unit plans.
The teacher’s vision and corresponding plans for scholar learning is rigorous, meaningful, and important, and reflects what is both ambitious and feasible for scholars to achieve. 
Scholars demonstrate a beginning understanding of their goals.
</t>
  </si>
  <si>
    <t xml:space="preserve">The teacher has an in-depth knowledge of RES content standards; uses these standards to set ambitious goals for scholars and consistently uses them to plan for the long-term and unit level. Plans will lead to scholars to successfully meet school-wide goals. 
The teacher is a leader in developing rigorous standards, standards-based curriculum, and long-term and unit plans for Rowe. The teacher has an internalized vision for scholar learning that is rigorous, meaningful, and ambitious for scholars to achieve. 
Scholars can articulate their goals
</t>
  </si>
  <si>
    <t>Lesson Planning</t>
  </si>
  <si>
    <t xml:space="preserve">Lessons are not aligned to RES standards and RES long-term plans and/or lessons are activity driven. </t>
  </si>
  <si>
    <t>Lessons are loosely aligned to RES standards and/or RES long-term plans. Lesson may not have a clear end in mind. Improvement needed in instructional methods. Scholars cannot articulate what they are working on/why it is important.</t>
  </si>
  <si>
    <t>Lessons are aligned to RES standards and RES long-term plans. Lessons have a clear end in mind and utilize appropriate instructional methods. Scholars demonstrate a beginning understanding of what they are working on and why it is important.</t>
  </si>
  <si>
    <t>Lessons are aligned to RES standards and RES long-term plans and are objective driven. Lessons have a clear end in mind and utilize appropriate instructional methods. Pacing supports strong execution. There is a clear and explicit. Link between daily instruction and the RES’s overall vision and goals.  Scholars can articulate what they are working on and why it is important.</t>
  </si>
  <si>
    <t>The teacher gives only perfunctory feedback to scholars;  rarely queries the scholars or prompts scholars to explain their thinking and rationale for responses and actions. The  teacher rarely provides additional information to expand on the scholars' understanding or actions. Responses are usually "good job" or "no, that's wrong."</t>
  </si>
  <si>
    <t>There are occasional feedback loops -- back &amp; forth exchanges between the teacher and scholars; other times, however, feedback is more perfunctory. During feedback loops, the  teacher occasionally queries the scholars or prompts scholars to explain their thinking and rationale for responses and actions. During feedback loops, the teacher occasionally provides additional information to expand on the scholars' understanding or actions.</t>
  </si>
  <si>
    <t>There are frequent feedback loops -- back &amp; forth exchanges -- between the teacher and scholars. During feedback loops, the teacher often queries the scholars or prompts scholars to explain their thinking and rationale for responses and actions.  During feedback loops, the teacher often provides additional information to expand on scholars' understanding or actions.</t>
  </si>
  <si>
    <t>Transitions are too long, too frequent, and/or inefficient.</t>
  </si>
  <si>
    <t>Transitions sometimes take too long or are too frequent and inefficient.</t>
  </si>
  <si>
    <t>Transitions are quick and efficient.</t>
  </si>
  <si>
    <t>In addition to quick, efficient transitions, this teacher has established his/her own efficient transitions and always being one step ahead of scholars when it's time to start a lesson or activity.</t>
  </si>
  <si>
    <r>
      <rPr>
        <b/>
        <sz val="10"/>
        <rFont val="Franklin Gothic Book"/>
        <family val="2"/>
      </rPr>
      <t>Preparation</t>
    </r>
    <r>
      <rPr>
        <sz val="10"/>
        <rFont val="Franklin Gothic Book"/>
        <family val="2"/>
      </rPr>
      <t xml:space="preserve">
</t>
    </r>
    <r>
      <rPr>
        <i/>
        <sz val="10"/>
        <rFont val="Franklin Gothic Book"/>
        <family val="2"/>
      </rPr>
      <t>Materials ready and accessible
Familiarity with lessons</t>
    </r>
  </si>
  <si>
    <t xml:space="preserve">The teacher does not have activities and materials prepared and ready for scholars. </t>
  </si>
  <si>
    <t>The teacher mostly prepared for activities but takes some instructional time to take care of last-minute preparations. Sometimes accommodations and modifications are not fully provided.</t>
  </si>
  <si>
    <t xml:space="preserve">The teacher is fully prepared for activities and lessons, including accommodations and modifications for scholars with exceptional needs. </t>
  </si>
  <si>
    <t>In addition to being fully prepared for activities and lessons, this teacher knows his/her lesson plans thoroughly, including accommodations and modifications for scholars with exceptional needs. Lessons are so well-prepared that last minute changes can be made to meet the objective.</t>
  </si>
  <si>
    <r>
      <rPr>
        <b/>
        <sz val="10"/>
        <rFont val="Franklin Gothic Book"/>
        <family val="2"/>
      </rPr>
      <t>Instructional Engagement</t>
    </r>
    <r>
      <rPr>
        <sz val="10"/>
        <rFont val="Franklin Gothic Book"/>
        <family val="2"/>
      </rPr>
      <t xml:space="preserve">
Focuses on the ways in which the teacher maximizes students' interest, engagement, and ability to learn from lessons and activities</t>
    </r>
  </si>
  <si>
    <r>
      <rPr>
        <b/>
        <sz val="10"/>
        <rFont val="Franklin Gothic Book"/>
        <family val="2"/>
      </rPr>
      <t>Effective facilitation</t>
    </r>
    <r>
      <rPr>
        <sz val="10"/>
        <rFont val="Franklin Gothic Book"/>
        <family val="2"/>
      </rPr>
      <t xml:space="preserve">
</t>
    </r>
    <r>
      <rPr>
        <i/>
        <sz val="10"/>
        <rFont val="Franklin Gothic Book"/>
        <family val="2"/>
      </rPr>
      <t>Teacher involvement
Effective questioning
Expanding children's involvement</t>
    </r>
  </si>
  <si>
    <t>The teacher does not actively facilitate activities and lessons to encourage scholars' interest and expand involvement.</t>
  </si>
  <si>
    <t>The teacher actively facilitates scholars' engagement in activities and lessons to encourage participation and expanded involvement.</t>
  </si>
  <si>
    <r>
      <rPr>
        <b/>
        <sz val="10"/>
        <rFont val="Franklin Gothic Book"/>
        <family val="2"/>
      </rPr>
      <t>Variety of modalities and materials</t>
    </r>
    <r>
      <rPr>
        <sz val="10"/>
        <rFont val="Franklin Gothic Book"/>
        <family val="2"/>
      </rPr>
      <t xml:space="preserve">
</t>
    </r>
    <r>
      <rPr>
        <i/>
        <sz val="10"/>
        <rFont val="Franklin Gothic Book"/>
        <family val="2"/>
      </rPr>
      <t>Range of auditory, visual, and movement opportunities
Interesting and creative materials
Hands-on opportunities</t>
    </r>
  </si>
  <si>
    <t>The teacher is inconsistent in his or her use of a variety of modalities and materials to gain scholars' interest and participation during activities and lessons.</t>
  </si>
  <si>
    <t>Developing (2,3)</t>
    <phoneticPr fontId="3" type="noConversion"/>
  </si>
  <si>
    <t>Proficient (4.5)</t>
    <phoneticPr fontId="3" type="noConversion"/>
  </si>
  <si>
    <t>Distinguished (6)</t>
    <phoneticPr fontId="3" type="noConversion"/>
  </si>
  <si>
    <r>
      <t xml:space="preserve">Concept Development
</t>
    </r>
    <r>
      <rPr>
        <sz val="9"/>
        <rFont val="Franklin Gothic Book"/>
        <family val="2"/>
      </rPr>
      <t>Measure the teacher's use of instructional discussions and activities to promote scholars' higher-order thinking and cognition and the teacher's focus on understanding rather than on rote instruction.</t>
    </r>
  </si>
  <si>
    <t>The teacher rarely uses discussions and activities that encourage analysis and reasoning.</t>
  </si>
  <si>
    <t>The teacher occasionally uses discussions and activities that encourage analysis and reasoning.</t>
  </si>
  <si>
    <t>The teacher rarely provides opportunities for scholars to solve problems collaboratively, be creative and/or generate their own ideas and products.</t>
  </si>
  <si>
    <t>The teacher sometimes provides opportunities for scholars to solve problems collaborative, be creative and/or generate their own ideas and products.</t>
  </si>
  <si>
    <t>Concepts and activities are presented independent of one another, and scholars are not asked to apply previous learning.</t>
  </si>
  <si>
    <t>The teacher does not related concepts to the scholars' actual lives.</t>
  </si>
  <si>
    <t>The teacher makes some attempts to related concepts to the scholars' actual lives.</t>
  </si>
  <si>
    <r>
      <rPr>
        <b/>
        <sz val="9"/>
        <rFont val="Arial"/>
        <family val="2"/>
      </rPr>
      <t>Quality of Feedback</t>
    </r>
    <r>
      <rPr>
        <sz val="9"/>
        <rFont val="Arial"/>
        <family val="2"/>
      </rPr>
      <t xml:space="preserve">
Assesses the degree to which the teacher provides feedback that expands learning and understanding and encourages continued participation.</t>
    </r>
  </si>
  <si>
    <t xml:space="preserve">The teacher rarely provides scaffolding to scholars but rather dismisses responses or actions as incorrect or ignores problems in understanding. </t>
  </si>
  <si>
    <t>The teacher occasionally provides scaffolding to scholars but at other times simply dismisses responses as incorrect or ignores problems in scholars' understanding.</t>
  </si>
  <si>
    <t>The teacher rarely offers encouragement of scholars' efforts that increases scholars' involvement and persistence.</t>
  </si>
  <si>
    <t>The teacher occasionally offers encouragement of scholars' efforts that increases scholars' involvement and persistence.</t>
  </si>
  <si>
    <r>
      <rPr>
        <b/>
        <sz val="10"/>
        <rFont val="Franklin Gothic Book"/>
        <family val="2"/>
      </rPr>
      <t>Language Modeling</t>
    </r>
    <r>
      <rPr>
        <sz val="10"/>
        <rFont val="Franklin Gothic Book"/>
        <family val="2"/>
      </rPr>
      <t xml:space="preserve">
Captures the quality and amount of the teacher's use of language-stimulation and language-facilitation techniques.</t>
    </r>
  </si>
  <si>
    <t>The teacher rarely maps his or her own actions and the scholars' actions through language and description.</t>
  </si>
  <si>
    <t xml:space="preserve">The teacher occasionally maps his or her own actions and the scholars' actions through language and description. </t>
  </si>
  <si>
    <t>The teacher does not use advanced language with scholars.</t>
  </si>
  <si>
    <t>The teacher sometimes uses advanced language with scholars.</t>
  </si>
  <si>
    <t>Instructional Planning</t>
  </si>
  <si>
    <t>Concept Development</t>
  </si>
  <si>
    <t>Quality of Feedback</t>
  </si>
  <si>
    <t>Language Modeling</t>
  </si>
  <si>
    <t>PBIS Approach</t>
  </si>
  <si>
    <t>Productivity</t>
  </si>
  <si>
    <t>Instructional Engagement</t>
  </si>
  <si>
    <t>Positive Climate</t>
  </si>
  <si>
    <t>Teacher Sensitivity</t>
  </si>
  <si>
    <t>Empowering Scholar Voice</t>
  </si>
  <si>
    <t>Fit with RES Evaluation</t>
  </si>
  <si>
    <t>Performance Metrics</t>
  </si>
  <si>
    <t>Fit with RES Metrics</t>
  </si>
  <si>
    <t>Yes</t>
  </si>
  <si>
    <t>Fit With RES Metrics</t>
  </si>
  <si>
    <t>Validation List</t>
  </si>
  <si>
    <t>No</t>
  </si>
  <si>
    <t>Score</t>
  </si>
  <si>
    <t>Data Validation</t>
  </si>
  <si>
    <t>2,3</t>
  </si>
  <si>
    <t>4,5</t>
  </si>
  <si>
    <t>Team member consistently upholds norms and inspires others to do the same</t>
  </si>
  <si>
    <t>Consistently responds to parents and stakeholder requests in a timely, professional manner and in a way that reflects an understanding of the needs of families/stakeholders  Successfully engages families and stakeholders in the instructional program</t>
  </si>
  <si>
    <t>The teacher leads scholars through discussions and activities that encourage analysis and reasoning, accepting multiple answers to open-ended questions. Problem-solving and higher-order thinking are always occurring in this classroom.</t>
  </si>
  <si>
    <t xml:space="preserve">Few, if any, activities are provided for scholars, and an excessive amount of time is spent addressing disruptions and completing managerial tasks. Scholars are often idle. </t>
  </si>
  <si>
    <t>Scholars know what they should be doing and how to get help if they need it. The print-rich environment is organized well and materials are accessible to scholars.</t>
  </si>
  <si>
    <t>Shows Pride by displaying a sense of personal responsibility</t>
  </si>
  <si>
    <t xml:space="preserve">Shows pride by consistently putting best foot forward and delivering work/results that make you and others proud </t>
  </si>
  <si>
    <t>Team member does not uphold professional norms</t>
  </si>
  <si>
    <t>Team member sometimes upholds professional norms</t>
  </si>
  <si>
    <t>Team members consistently upholds norms</t>
  </si>
  <si>
    <t>Provides little or no information to families and stakeholders and makes no attempt to engage them; does not respond to parent and stakeholders requests in a timely or appropriate manner</t>
  </si>
  <si>
    <t>The teacher often uses open-ended questions and discussions that involve problem-solving. Lessons encourage prediction and experimentation rather than "finding the right answer."</t>
  </si>
  <si>
    <t xml:space="preserve">The teacher often provides opportunities for scholars to solve problems collaboratively and to be creative and/or generate their own ideas and products. </t>
  </si>
  <si>
    <t xml:space="preserve">In the distinguished classroom, scholars are consistently planning and creating products through problem-solving and collaborative work with others. Scholars are learning to be innovators. </t>
  </si>
  <si>
    <t xml:space="preserve">The teacher sometimes links concepts and activities to one another and to previous learning. </t>
  </si>
  <si>
    <t>The teacher consistently links concepts and activities together and to previous learning, which leads to scholars making their own connections.</t>
  </si>
  <si>
    <t>The teacher not only consistently links concepts and activities together and to previous learning; the teacher also pays attention to connections scholars are making in order to better understand what scholars already know.</t>
  </si>
  <si>
    <t xml:space="preserve">The teacher consistently relates concepts to the scholars' actual lives. </t>
  </si>
  <si>
    <t>The teacher is keenly aware of the differences in culture and lived experiences that exist in the classroom. These differences are used as assets to the learning process by always ensuring that learning is connected to experiences each scholar has had.</t>
  </si>
  <si>
    <t>The teacher often scaffolds for scholars who are having a hard time understanding a concept, answering a questions, or completing an activity.</t>
  </si>
  <si>
    <t>The distinguished teacher seems to scaffold naturally, always building from previous knowledge to continuously guide scholars to deeper knowledge.</t>
  </si>
  <si>
    <t xml:space="preserve">This teacher has empowered scholars with a growth mindset by consistently affirming effort and scholar persistence. This encouragement of a growth mindset is pervasive. </t>
  </si>
  <si>
    <t>The teacher consistently maps his or her own actions and the scholars' actions through language and description.</t>
  </si>
  <si>
    <t>The teacher's consistent self- and parallel-talk has translated into scholars using the language modeled by the teacher.</t>
  </si>
  <si>
    <t>The teacher often uses advanced language with scholars.</t>
  </si>
  <si>
    <t xml:space="preserve">The teacher's advanced language so thoughtfully connects to existing ideas that scholars are noticeably developing new vocabulary. </t>
  </si>
  <si>
    <t>Rules and expectations may be stated clearly and visibly posted but are inconsistently referred to and enforced. Scholars are not able to articulate classroom rules.</t>
  </si>
  <si>
    <t>Rules and expectations for behavior are clear, posted visibly and consistently referred to and reinforced. Rules are recited often.</t>
  </si>
  <si>
    <t>Rules and expectations are so clearly evident that scholars can articulate the rules and tell you where they are posted. Scholars confidently know the classroom rules and can state them.</t>
  </si>
  <si>
    <t xml:space="preserve">The teacher is reactive, and active supervision is absent or ineffective. There is no pre-teaching or establishing expectations prior to activities or transitions. </t>
  </si>
  <si>
    <t>The teacher uses a mix of proactive and reactive responses; sometimes he or she monitors and reacts to early indicators of behavior problems but other times misses or ignores them. There is some preteaching but not consistently enough to prevent misbehavior.</t>
  </si>
  <si>
    <t>The teacher is consistently proactive and monitors the classroom effectively to prevent most problems from developing. The teacher anticipates when activities or transitions might be difficult and uses preteaching to prevent this.</t>
  </si>
  <si>
    <t>Teacher fails to acknowledge appropriate behavior. Attempts to redirect misbehavior are ineffective; the teacher rarely focuses on positive or uses subtle cues and does not make use of logical consequences. As a result, misbehavior continues or escalates and takes time away from learning.</t>
  </si>
  <si>
    <t>The teacher is inconsistent use of acknowledgments, giving them only sporadically. Some of the teacher's attempts to redirect misbehavior are effective, particularly when the teacher focuses on positive behavior and uses subtle cues. As a result, there are some times when misbehavior continues, escalates, or takes time away from learning, especially when the teacher uses punitive consequences that are not logical.</t>
  </si>
  <si>
    <t xml:space="preserve">The teacher effectively redirects misbehavior by focusing on positives and making use of subtle cues and logical consequences when needed. The teacher acknowledges when scholars are meeting expectations in the classroom using Rocket Tickets, the classroom-wide incentive or verbal acknowledgments. Behavior management does not take time away from learning. </t>
  </si>
  <si>
    <t>Redirections are nonpunitive and subtle, often sounding more like questions that guide a scholar to make the right choice. Therefore, misbehavior is not sensationalized or dramatized; it is dealt with before it escalates. The scholars know when to expect acknowledgements and their consistent use has translated to internal motivation in scholars. When a consequence is necessary, the teacher uses only nonpunitive, logical consequences.</t>
  </si>
  <si>
    <t>Create or Plan Assessments  </t>
  </si>
  <si>
    <t>The teacher’s approach to assessing scholar learning does not effectively discern the extent of mastery; assessments are significantly misaligned with RES standards.</t>
  </si>
  <si>
    <t>The teacher’s approach to assessing scholar learning partially discerns the extent of mastery; assessments are generally aligned with RES standards.</t>
  </si>
  <si>
    <t>The teacher’s approach to assessing scholar learning is reliable and is able to discern the extent of mastery; assessments are aligned with RES standards.</t>
  </si>
  <si>
    <t>RESCO</t>
  </si>
  <si>
    <t>SpEd Supports</t>
  </si>
  <si>
    <r>
      <t>Scholar interest</t>
    </r>
    <r>
      <rPr>
        <sz val="10"/>
        <rFont val="Franklin Gothic Book"/>
        <family val="2"/>
      </rPr>
      <t xml:space="preserve">
</t>
    </r>
    <r>
      <rPr>
        <i/>
        <sz val="10"/>
        <rFont val="Franklin Gothic Book"/>
        <family val="2"/>
      </rPr>
      <t>Active participation
Listening
Focused attention</t>
    </r>
  </si>
  <si>
    <t xml:space="preserve">Does not understand RES or school vision and mission; works at cross-purposes or lacks direction  </t>
  </si>
  <si>
    <t>Understands and embraces RES vision and mission; focuses on operating classroom well</t>
  </si>
  <si>
    <t>Insert employee name, position, and base salary information in cells B9, B10, and B11</t>
  </si>
  <si>
    <t>Select evaluation period in cell B12</t>
  </si>
  <si>
    <t>Mid-year</t>
  </si>
  <si>
    <t>Year-end</t>
  </si>
  <si>
    <t>Evaluation period</t>
  </si>
  <si>
    <t>Bonus payout:</t>
  </si>
  <si>
    <t>* A signature of this summary does not necessarily mean the licensed employee agrees with the opinions expressed, but merely indicates that the employee has read the analysis and had an opportunity to discuss it with his/her immediate supervisor.</t>
  </si>
  <si>
    <t>Performance Summary</t>
  </si>
  <si>
    <t>PERFORMANCE EVALUATION REPORT</t>
  </si>
  <si>
    <t>Pride</t>
  </si>
  <si>
    <t>Success</t>
  </si>
  <si>
    <t>Honor</t>
  </si>
  <si>
    <t>Goals</t>
  </si>
  <si>
    <t>Summary of teacher's performance by points, level, and incentive bonus payout</t>
  </si>
  <si>
    <t>Academic</t>
  </si>
  <si>
    <t>Scholar/Culture</t>
  </si>
  <si>
    <t>SEL</t>
  </si>
  <si>
    <t>SpED</t>
  </si>
  <si>
    <t>Rubric to evaluate Academic scores for RESCO</t>
  </si>
  <si>
    <t>Rubric to evaluate Scholar/Culture scores for RESCO</t>
  </si>
  <si>
    <t>Rubric to evaluate SEL scores for RESCO</t>
  </si>
  <si>
    <t>Cell Color</t>
  </si>
  <si>
    <t>If necessary, Insert academic and operational TARGET metrics into corresponding cells in "PM Summary" tab</t>
  </si>
  <si>
    <t>Achievement relative to target</t>
  </si>
  <si>
    <t>Core value bonus</t>
  </si>
  <si>
    <t>Bonus points</t>
  </si>
  <si>
    <t>Bonus Points</t>
  </si>
  <si>
    <t>Performance Bonus Points</t>
  </si>
  <si>
    <t>Fit with RES Bonus Points</t>
  </si>
  <si>
    <t>RESCO Bonus Points</t>
  </si>
  <si>
    <t>Evaluation</t>
  </si>
  <si>
    <t>Category</t>
  </si>
  <si>
    <t>Weight</t>
  </si>
  <si>
    <t>Used to set the overall weights for all performance metrics</t>
  </si>
  <si>
    <t>Overall weights</t>
  </si>
  <si>
    <t>RESCO component weights</t>
  </si>
  <si>
    <t>Flag if too many unsatisfactory</t>
  </si>
  <si>
    <t>Metric</t>
  </si>
  <si>
    <t># of unsatisfactory allowed</t>
  </si>
  <si>
    <t>Criteria</t>
  </si>
  <si>
    <t>Rating</t>
  </si>
  <si>
    <t># unsatisfactory</t>
  </si>
  <si>
    <t>Flagged for review</t>
  </si>
  <si>
    <t>Set overall weights for all metrics</t>
  </si>
  <si>
    <t>RESCO Score ranges</t>
  </si>
  <si>
    <t>NWEA ELA Growth</t>
  </si>
  <si>
    <t>NWEA Math Growth</t>
  </si>
  <si>
    <t>STEP/F&amp;P Growth</t>
  </si>
  <si>
    <t>% of scholars on GL</t>
  </si>
  <si>
    <t>DESSA Composite</t>
  </si>
  <si>
    <t>Social Studies/Science</t>
  </si>
  <si>
    <t>SW or GL NWEA ELA Growth</t>
  </si>
  <si>
    <t>SW or GL NWEA Math Growth</t>
  </si>
  <si>
    <t>SW or GL STEP/F&amp;P Growth</t>
  </si>
  <si>
    <t xml:space="preserve">SW or GL Scholar Climate </t>
  </si>
  <si>
    <t>SW or GL Science/Social Studies</t>
  </si>
  <si>
    <t>SW or GL Art Mastery</t>
  </si>
  <si>
    <t>SW or GL PE Mastery</t>
  </si>
  <si>
    <t>SW or GL Drama Mastery</t>
  </si>
  <si>
    <t>SW or GL Music</t>
  </si>
  <si>
    <t>SW or GL Scholar Attendance</t>
  </si>
  <si>
    <t>SW or GL Teacher Attendance</t>
  </si>
  <si>
    <t>SW RCPU</t>
  </si>
  <si>
    <t>SW Scholar Climate</t>
  </si>
  <si>
    <t>SW DESSA</t>
  </si>
  <si>
    <t>SW or GL % of scholars meeting IEP goals</t>
  </si>
  <si>
    <t>% of scholars meeting IEP goals</t>
  </si>
  <si>
    <t>SpEd</t>
  </si>
  <si>
    <t>Classroom DESSA</t>
  </si>
  <si>
    <t>% of scholars meeting IEP Goals</t>
  </si>
  <si>
    <t>GL Scholar Climate Survey</t>
  </si>
  <si>
    <t>GL DESSA</t>
  </si>
  <si>
    <t>GL PE Mastery</t>
  </si>
  <si>
    <t>GL Drama Mastery</t>
  </si>
  <si>
    <t>GL Art Mastery</t>
  </si>
  <si>
    <t>GL Music Mastery</t>
  </si>
  <si>
    <t>GL % of Scholars Meeting IEP Goals</t>
  </si>
  <si>
    <t>SW Teacher Attendance</t>
  </si>
  <si>
    <t>SW Scholar Attendance</t>
  </si>
  <si>
    <t>SW RCPU Attendance</t>
  </si>
  <si>
    <t xml:space="preserve">Team member sometimes  shares in scholar successes and show ownership of SpEd Data through one's actions in Collaboration meetings and completing at least data prior to at least 50% of the meetings. </t>
  </si>
  <si>
    <t>Team member does not attend Collaboration Meetings or is not an active participant in CMs.  They do not engage in discussion and do not complete the prepwork that outlines successes and areas of growth.</t>
  </si>
  <si>
    <t>Team member attends some Collaboration Meetings or is not an active participant in CMs.  They engage in some discussions and  complete the prepwork inconsistently that outlines successes and areas of growth.</t>
  </si>
  <si>
    <t>Does not meet with special educatin team members to analyze quarterly data.  Does not use quarterly data to adjust instruction for scholar needs.</t>
  </si>
  <si>
    <t xml:space="preserve">Meets with special education team quarterly to analyze data.  Inconsistenly modifies/adapts instruction for scholars with special needs.  Does not use data to make these decisions.  </t>
  </si>
  <si>
    <t xml:space="preserve">Meets with special education team quarterly to analyze data.  Consistently modifies/adapts instruction for scholars with special needs and uses quarterly data analysis to make these decisions. </t>
  </si>
  <si>
    <t>Team Member does not complete their scholars' general consideration pages prior to IEP meetings.  Team members do not collaborate with special education team members to create individualized scholar goals.</t>
  </si>
  <si>
    <t>Accommodations and Modifications are not included in lesson plans. Teacher does not make necessary accommodations and modifications for scholars with IEPs or 504s</t>
  </si>
  <si>
    <t>Teacher includes accommodations and modifications in lesson plans and attempts to adapt instruction for scholars with IEPs or 504s.  However, not all scholars can access the curriculum at all times.</t>
  </si>
  <si>
    <t>Not only does the teacher modify lesson plans to accommodate scholars with IEPs, but all scholars, regardless of ability, are able to fully participate in lessons and to access the general education curriculum.  Every lesson is carefully planned with all scholars in mind.</t>
  </si>
  <si>
    <r>
      <t xml:space="preserve">Shows pride by upholding professional norms - </t>
    </r>
    <r>
      <rPr>
        <b/>
        <i/>
        <sz val="11"/>
        <rFont val="Geometr415 Lt BT"/>
      </rPr>
      <t xml:space="preserve">Professional dress
- Meets deadlines
- Organized classroom or workspace
- Eager to contribute to school-wide success
- Responsible use of time (arrive to work on time, stay until work is complete)
</t>
    </r>
  </si>
  <si>
    <t xml:space="preserve">Team member does not attempt to put best foot forward and delivers low quality work/results and relies on others to get work done. </t>
  </si>
  <si>
    <t>Team member sometimes puts best foot forward; work/results are inconsistent or sometimes relies on others.</t>
  </si>
  <si>
    <t xml:space="preserve">Team member consistently puts best foot forward and consistently delivers work/results that demonstrate self pride and makes others proud; Team member is self-sufficient. </t>
  </si>
  <si>
    <t xml:space="preserve">Team member consistently puts best foot forward and consistently delivers work/results that demonstrate self-pride and makes other proud; Team member leads by example and inspires other team members to show pride as well. </t>
  </si>
  <si>
    <t>Does not hold self or others accountable for behavior or results; makes excuses or blames others for poor results; resists looking at or discussing goals and metrics; frequently misses deadlines</t>
  </si>
  <si>
    <t xml:space="preserve">Accepts responsibility for own results; responds appropriately to results as measured byschool leaders, professional development goals, and coaching </t>
  </si>
  <si>
    <t>Consistently holds self and others accountable for school results -- "holds a mirror to self"; creates and follows-up with timely action plans in response to results measured by school leaders, professional development, and coaching;</t>
  </si>
  <si>
    <t xml:space="preserve">Consistently holds self and others accountable for school results; creates and follows-up with timely, robust and flexible action plans in response to results measured by school leaders, professional development, or coaching; constantly striving for self-improvement. </t>
  </si>
  <si>
    <t xml:space="preserve">Shows Success by upholding Success norms
- Identifies and works tirelessly to achieve goals
- Maintains a growth mindset 
- "Effort" factor is evident
- Subscribes to “broken windows” theory
</t>
  </si>
  <si>
    <t>Shows Success by Collaborating with colleagues</t>
  </si>
  <si>
    <t xml:space="preserve">Team member’s relationships with colleagues are negative or self-serving; team member avoids being involved in school and/or RES projects or attempts to undermine others’ efforts to improve the school. Team member is defensive in feedback conversation. </t>
  </si>
  <si>
    <t>Team member’s relationship with colleagues are cordial; team member participates in school and/or RES events and projects when specifically asked. Team member engages in feedback conversations with limited success or some defensiveness.</t>
  </si>
  <si>
    <t xml:space="preserve">Team member’s relationships with colleagues are collaborative; team member actively initiates participation in school and/or RES projects that contribute to a positive culture for learning. Collaboration with immediate team (e.g., grade level) is highly evident. Team member considers and applies feedback. </t>
  </si>
  <si>
    <t xml:space="preserve">Team member demonstrates leadership that makes a substantial contribution to the school and/or RES; Team member uses influence with others to promote collegiality and a positive culture for learning beyond immediate team. Team member not only engages in and applies feedback, he/she also engages in feedback conversations with colleagues to push their practice as well. </t>
  </si>
  <si>
    <t>Shows Success through collaboration -- by developing and fostering strong relationships with families and other stakeholders (i.e. Volunteers, Bain, NUSH,  vendors, as appropriate).</t>
  </si>
  <si>
    <t>Shows Success by internalizing and achieving RES performance standards (i.e. setting high expectations for self and others - including colleagues and scholars -  and working tirelessly to meet goals)</t>
  </si>
  <si>
    <t>Has low expectations and standards for self and others’ work; does not seem to understand RES performance standards; does not work to improve performance; does not aspire to set and meet goals.</t>
  </si>
  <si>
    <t>Understands and embraces RES standards and expectations for own and team performance; makes honest effort to improve performance; participates in goal setting and attempts to achieve those goals.</t>
  </si>
  <si>
    <t>Understands and embraces RES standards and expectations for own and team performance; work is consistently high quality; sets attainable goals and consistently achieves them.</t>
  </si>
  <si>
    <t>Understands and embraces RES standards and expectations for own and team performance; work consistently exceeds expectations; strategically sets goals and can articulate the steps necessary to achieve those goals</t>
  </si>
  <si>
    <t xml:space="preserve">Shows Honor by upholding Honor norms
- Respecting yourself and your community
- Doing the right thing, even when it's hard
</t>
  </si>
  <si>
    <t xml:space="preserve">Shows Honor by operating with integrity -- supports and cares for others, is honest, confidential when appropriate, and leads by example. </t>
  </si>
  <si>
    <t xml:space="preserve">Team member does not operate with integrity. Others have identified this team member is either dishonest or unsupportive of others. </t>
  </si>
  <si>
    <t xml:space="preserve">Team member is an honest, supportive member of the team. When asked, this team member will help but only when he/she has time or energy to spare. </t>
  </si>
  <si>
    <t xml:space="preserve">Team member consistently operates with integrity. Others recognize that this team member is a trusted individual who will step up to help or support when asked. </t>
  </si>
  <si>
    <t xml:space="preserve">Team member consistently operates with integrity. An impressive level of care and support is recognized by others and inspires other team members to do the same. Others know they can count on this team member to lend a hand or be supportive. This team member is a confidant when appropriate, and is highly trusted by colleagues, stakeholders, and families. </t>
  </si>
  <si>
    <t>Does not attend staff or scholar recruitment event; does not invite families into classroom or attend classroom events if a school-wide staff member</t>
  </si>
  <si>
    <t>Attends one scholar or staff recruitment; holds one in-class event; attends one in-class event (if school-wide staff member)</t>
  </si>
  <si>
    <t>Lesson plans include clear, purposeful A&amp;Ms for scholars with special needs.</t>
  </si>
  <si>
    <t>Contributes to Rowe's continuing design through one of Rowe's committees</t>
  </si>
  <si>
    <t>Contributes to building Rowe's future by supporting scholar and staff recruitment efforts</t>
  </si>
  <si>
    <t xml:space="preserve">Attends one scholar AND staff recruitment event during the school year; acts as an ambassador of Rowe; includes families in the classroom by hosting two in-class events (one in the fall, one in the spring;  for school-wide staff, this means purposefully attending and participating in two classes’ in-class family events; informs families and staff of event details </t>
  </si>
  <si>
    <t>Attends more than one scholar AND staff recruitment during the school year; is a champion of Rowe to potential families and staff members; displays a deliberate commitment to include families in the classroom by hosting more than two in-class events (one in the fall, one in the spring;  for school-wide staff, this means purposefully attending and participating in more than two classes’ in-class family events; proactively and clearly communicates details to school staff and families so everyone can participate</t>
  </si>
  <si>
    <t>Supports organizational logistics by completing compliance requirements correctly and on time</t>
  </si>
  <si>
    <r>
      <t xml:space="preserve">Respectful Relationships
</t>
    </r>
    <r>
      <rPr>
        <i/>
        <sz val="11"/>
        <color theme="1"/>
        <rFont val="Calibri"/>
        <family val="2"/>
        <scheme val="minor"/>
      </rPr>
      <t xml:space="preserve">Physical Proximity
Shared Activities
Social Conversation
Cooperation
Respectful Body Language 
Respectful Tone
</t>
    </r>
  </si>
  <si>
    <t>There are few, if any indications that the teacher and scholars enjoy warm and respectful relationships with one another.</t>
  </si>
  <si>
    <t>There are some indications of the respectful relationships criteria between teacher and scholars. There are not always consistent indications of the scholars reflecting the same respectful relationships.</t>
  </si>
  <si>
    <t>There are many indications of the respectful relationships criteria between both teachers and scholars.</t>
  </si>
  <si>
    <t>There is consistent evidence of teacher and scholars demonstrating genuine relationships. Respect is observed between all individuals 100% of the time.</t>
  </si>
  <si>
    <r>
      <t xml:space="preserve">Affect
</t>
    </r>
    <r>
      <rPr>
        <i/>
        <sz val="11"/>
        <color theme="1"/>
        <rFont val="Calibri"/>
        <family val="2"/>
        <scheme val="minor"/>
      </rPr>
      <t>Smiles
Fun 
Laughter
Enthusiasm
Matched Affect</t>
    </r>
  </si>
  <si>
    <t>There are frequent displays of negative affect by the teacher and scholars. Teacher does not match a child’s affect positively or negatively.</t>
  </si>
  <si>
    <t>There are sometimes displays of positive affect by the teacher and scholars.  Teacher sometimes matches child’s affect when positive.</t>
  </si>
  <si>
    <t>There are frequent displays of positive affect by teachers. Teacher sometimes matches child’s affect positively or negatively.</t>
  </si>
  <si>
    <t>There are frequent displays of positive affect by teachers. Teacher consistently matches child’s affect positively or negatively.</t>
  </si>
  <si>
    <r>
      <t xml:space="preserve">Positive Teacher Language
</t>
    </r>
    <r>
      <rPr>
        <i/>
        <sz val="11"/>
        <color theme="1"/>
        <rFont val="Calibri"/>
        <family val="2"/>
        <scheme val="minor"/>
      </rPr>
      <t>Reinforcing Language
Redirecting Language
Reminding Language
Authenic/Specific Praise
Absence of Pitfalls</t>
    </r>
  </si>
  <si>
    <t>There is no evidence of positive teacher language. There is significant evidence of PTL “pitfalls” voiceovers, overly sensitive touch/talk, threats, describing behavior that’s not occurring, rhetorical questions or lecturing.</t>
  </si>
  <si>
    <t>There is evidence of both positive teacher language strategies of reinforcing, reminding and redirecting language. There is also evidence of the PTL “pitfalls”.</t>
  </si>
  <si>
    <t xml:space="preserve">There is strong evidence of PTL strategies being used by teacher. Teacher consistently draws upon PTL strategies to drive instruction and culture. Students frequently respond to the teacher’s use of language. </t>
  </si>
  <si>
    <t>PTL drives the academic and social culture in the classroom. Scholars are seen using positive language strategies with one another such as authentic praise. There is evidence that PTL supports both academic learning and social learning.</t>
  </si>
  <si>
    <r>
      <t xml:space="preserve">Developmentally Appropriate Practice
</t>
    </r>
    <r>
      <rPr>
        <i/>
        <sz val="11"/>
        <color theme="1"/>
        <rFont val="Calibri"/>
        <family val="2"/>
        <scheme val="minor"/>
      </rPr>
      <t>Using play to engage children in learning
Developmentally appropriate structures and systems</t>
    </r>
  </si>
  <si>
    <t>Teacher practice does not reflect an understanding of the stage of development of scholars. Teacher creates structures in the classroom that are either above or below the developmental level of his/her scholars.</t>
  </si>
  <si>
    <t>Teacher sometimes reflects and understanding of the stage of development of scholars but often fails to.  Teacher on occasion uses play to support social and academic learning.</t>
  </si>
  <si>
    <t>Teacher is usually sensitive to the developmental level of scholars. Teacher is sometimes able to incorporate systems and structures that will push scholars developmentally. Teacher can sometimes use play to engage scholar in academic and social learning. In upper grades the concept of play is replaced with time for socialization and community building.</t>
  </si>
  <si>
    <t>Teacher is constantly sensitive to the developmental level of scholars.  There is evidence of teacher using this knowledge to incorporate systems and structures that will push scholars developmentally. Teacher is able to use play purposefully to engage scholar in academic and social learning at their level. In upper grades the concept of play is replaced with time for socialization and community building</t>
  </si>
  <si>
    <r>
      <t xml:space="preserve">Responsiveness
</t>
    </r>
    <r>
      <rPr>
        <i/>
        <sz val="11"/>
        <color theme="1"/>
        <rFont val="Calibri"/>
        <family val="2"/>
        <scheme val="minor"/>
      </rPr>
      <t xml:space="preserve">Acknowledges emotions
Provides comfort/assistance
Supports are individualized
Helps scholars navigate problems
</t>
    </r>
  </si>
  <si>
    <t>Teacher is unresponsive or dismissive to scholars and provides the same level of assistance to all scholars regardless of their needs.</t>
  </si>
  <si>
    <t>Teacher is responsive to scholars sometimes but at other times is more dismissive or unresponsive. This includes scholars with special needs.</t>
  </si>
  <si>
    <t>The teacher is consistently aware of scholars who need extra support, is responsive to scholar and matches his/ her abilities to their support. This includes scholars with special needs. (Teacher follows FBA/BIP and responds appropriately after escalation).</t>
  </si>
  <si>
    <t>The teacher knows his/her scholars well and responds promptly and reassuringly to their needs and abilities. Teachers’ support can also promote autonomy. Teacher proactively differentiates her response for scholars with identified special needs based on FBA/BIP.</t>
  </si>
  <si>
    <r>
      <t xml:space="preserve">Scholar Comfort
</t>
    </r>
    <r>
      <rPr>
        <i/>
        <sz val="11"/>
        <color theme="1"/>
        <rFont val="Calibri"/>
        <family val="2"/>
        <scheme val="minor"/>
      </rPr>
      <t>Seek support and assistance
Freely participate
Take risks</t>
    </r>
  </si>
  <si>
    <t>Scholars rarely seek support and share ideas with teacher.</t>
  </si>
  <si>
    <t>The scholars sometimes seek support from, share ideas with and respond to questions from the teacher. Scholars do not seem to share personal information with the teacher.</t>
  </si>
  <si>
    <t>The scholars appear comfortable seeking support from, sharing ideas with and responding to the teacher. Scholars sometimes share personal information with the teacher.</t>
  </si>
  <si>
    <t>Scholars clearly see teacher as a reliable source of support and guidance. This allows them to take emotional and academic risks. Scholars are comfortable sharing personal information with teacher.</t>
  </si>
  <si>
    <r>
      <t xml:space="preserve">Flexibility
</t>
    </r>
    <r>
      <rPr>
        <i/>
        <sz val="11"/>
        <color theme="1"/>
        <rFont val="Calibri"/>
        <family val="2"/>
        <scheme val="minor"/>
      </rPr>
      <t>Incorporates scholar ideas
Can follow scholars lead
Take cus from the scholars about next steps</t>
    </r>
  </si>
  <si>
    <t>Teacher is generally rigid, inflexible and controlling in his or her plans and rarely goes along with the scholars ideas or needs. Activities are teacher driven.</t>
  </si>
  <si>
    <t>Teacher may follow scholars needs at some times but is more controlling during other times.</t>
  </si>
  <si>
    <t>Teacher is flexible in his or her plans and goes along with the scholars’ ideas and interests.</t>
  </si>
  <si>
    <t>Teacher is on the lookout for ways to incorporate scholars’ ideas and experiences into the lesson without detracting from the objective. Scholars recognize when teacher is following their lead and use it to meet the objective more effectively.</t>
  </si>
  <si>
    <r>
      <t xml:space="preserve">Suppot for Auntonomy/Leadership
</t>
    </r>
    <r>
      <rPr>
        <i/>
        <sz val="11"/>
        <color theme="1"/>
        <rFont val="Calibri"/>
        <family val="2"/>
        <scheme val="minor"/>
      </rPr>
      <t>Allows choice
Gives scholars responsibility
Encourages scholar social talk
Elicits ideas or perspectives</t>
    </r>
  </si>
  <si>
    <t>Teacher does not provide support for scholar autonomy. Teacher does provide opportunities for scholar talk.</t>
  </si>
  <si>
    <t>Teacher provides support for scholar autonomy/ leadership on occasion.
Teacher talk is predominant method of learning.</t>
  </si>
  <si>
    <t>Often scholars have opportunities to exercise choice and leadership. Scholars are allowed academic talk but no opportunities for social talk.</t>
  </si>
  <si>
    <t>Scholars are leaders in the classroom. They have responsibility and choice in all learning. Scholars talk and learn from one another academically and socially.</t>
  </si>
  <si>
    <r>
      <t xml:space="preserve">Restriction of Movement
</t>
    </r>
    <r>
      <rPr>
        <i/>
        <sz val="11"/>
        <color theme="1"/>
        <rFont val="Calibri"/>
        <family val="2"/>
        <scheme val="minor"/>
      </rPr>
      <t>Allows individualized movement
Infuses movement in academic learning</t>
    </r>
  </si>
  <si>
    <t>Teacher is controlling of scholars movement and placement in activities.  Scholars are all expected to sit in a certain way in a certain spot.</t>
  </si>
  <si>
    <t>Teacher is somewhat controlling of movement and placement. Scholars with special needs may have identified accommodations.</t>
  </si>
  <si>
    <t>The scholars have multiple opportunities for choice and placement in learning activities. Evidence of differentiation for all based on movement needs. Movement opportunities are infused in academic learning.</t>
  </si>
  <si>
    <t>Teacher sets clear expectations that allow all students to opportunities for independent movement based on their needs.  Movement activities are infused in majority of learning activities.</t>
  </si>
  <si>
    <r>
      <t xml:space="preserve">SEL Language Modeling
</t>
    </r>
    <r>
      <rPr>
        <i/>
        <sz val="11"/>
        <color theme="1"/>
        <rFont val="Calibri"/>
        <family val="2"/>
        <scheme val="minor"/>
      </rPr>
      <t>Use of Second Step/SEL Language</t>
    </r>
  </si>
  <si>
    <t>Neither teacher nor scholars use Second Step language as a regular part of the culture of their classroom.</t>
  </si>
  <si>
    <t>Teacher uses SEL language on occasion but students don’t respond to it.</t>
  </si>
  <si>
    <t>Teacher usually models SEL language in instructional situations but fails to do so in redirecting or natural social conversation. Scholars sometimes use SEL terminology.</t>
  </si>
  <si>
    <t>Teacher takes every opportunity to model SEL language in instructional situations, redirecting situations and natural social conversations. Scholars also use SEL terminology regularly.</t>
  </si>
  <si>
    <t>Teacher</t>
  </si>
  <si>
    <t>NWEA ELA % Meeting Growth Goals</t>
  </si>
  <si>
    <t>NWEA Math % Meeting Growth Goals</t>
  </si>
  <si>
    <t>GL NWEA ELA % Meeting Growth Goals</t>
  </si>
  <si>
    <t>GL NWEA Math % Meeting Growth Goals</t>
  </si>
  <si>
    <t>Special Education Tasks</t>
  </si>
  <si>
    <t xml:space="preserve">Completes general education consideration pages by given deadlines. </t>
  </si>
  <si>
    <t>Team Member completes their scholars' general consideration pages prior to IEP meetings but inconsistently completes it within the  deadline.  Team member inconsistently collaborates with special education team members to create individualized scholar goals</t>
  </si>
  <si>
    <t>Team Member completes their scholars' general consideration pages at two to four weeks prior to IEP meetings and it is complete.  Team member consistently collaborates with special education team members to create individualized scholar goals.  Goals reflect scholar's needs as evidenced by data and the general education curriculum.</t>
  </si>
  <si>
    <t>Team Member completes their scholars' general consideration pages more than four weeks prior to IEP meetings and these pages show a clear representation of their scholar's needs and abilities. They use data, anecdotals, and collaboration notes to complete this form.  Team member consistently collaborates with special education team members to create individualized scholar goals.  Goals reflect scholar's needs as evidenced by data and the general education curriculum. The IEP is a true collaboration between the general education and special education teams.</t>
  </si>
  <si>
    <t xml:space="preserve">Teacher inconsisetntly includes accommodations and modifications in lesson plans and attempts to adapt instruction for scholars with IEPs or 504s.  </t>
  </si>
  <si>
    <t xml:space="preserve">Teacher uses IEP or 504 to plan accommodations and modifications to lesson plans.  Purposeful Accommodations/Modifications are consistently included in all lesson plans.  </t>
  </si>
  <si>
    <t>Every lesson is carefully planned with all scholars in mind.  Accommodations/modifications are purposely included in all lesson plans.  It is evident in plans that accommodations and modifications are adjusted based on scholars needs/and the appropriate supports needed to access teh general education curriculum.  This can be seen through highlighting/marking specific accommodations for each period or adjusting accommodations in lesson plans based on what is being taught.</t>
  </si>
  <si>
    <t>Collaboration</t>
  </si>
  <si>
    <t>Use data to inform instruction such as modifying assignments.</t>
  </si>
  <si>
    <t>Meets with special education team quarterly to formally analyze data.  Consistently analyzes classroom and IEP data throughout the quarter to ensure needs are being met.  Participates in quarterly data analysis of scholars IEP goals.  Uses this information to consistently modify/adapt instruction for scholars with special needs and uses data analysis to make these decisions.</t>
  </si>
  <si>
    <t>Shares in scholar successes and shows ownership of SpEd Data. Shows investment in scholars and celebrates successes.</t>
  </si>
  <si>
    <t>Team member does not share in scholar successes and show ownership of SpEd Data. This is evidenced by incomplete collection of data prior to Collaboration Meetings and not participating in CM meetings.</t>
  </si>
  <si>
    <t>Team member consistently shares in scholar successes and show ownership of SpEd Data through one's actions in Collaboration meetings.  Data is collected and consistently completed prior to the meeting.  Data is analyzed at meeting and next steps includes using this data to drive instruction while in the general education setting.</t>
  </si>
  <si>
    <t xml:space="preserve">Team member consistently shares in scholar successes and show ownership of SpEd Data through one's actions in Collaboration meetings.  Data is collected and consistently completed prior to the meeting.  Data is analyzed prior to meeting and comes to the meeting with ideas for implementation of data based interventions.  At meetings data is shared to support scholar's growth in the classroom.  Team members problem solve to implement structures in the classroom that will support scholar's meeting their goals (to access the curriculum).  </t>
  </si>
  <si>
    <t>Displays a collaborative mindset, attends collaborative mindset and has consistent communication with special education providers.</t>
  </si>
  <si>
    <t>Team member attends all Collaboration Meetings and is an active participant in CMs.  They engage in discussions and  complete the prepwork consistently that outlines successes and areas of growth.</t>
  </si>
  <si>
    <t>Team member is a consistent advocate for their scholars with special needs.  Team member attends all Collaboration Meetings and is an active participant in CMs. Team member engages in discussions and  complete the prepwork before or at the beginning of each meeting consistently that outlines successes and areas of growth. They push their practice and use knowledge of their scholars' strengths/areas of growth to collaborate and create appropriate instruction and appropriate goals to ensure they can access the general education curriculum.</t>
  </si>
  <si>
    <t>Implementation of Supports</t>
  </si>
  <si>
    <t>Sets high expectations for scholars with special needs. Scholars are making appropriate growth on their individual growth goals.</t>
  </si>
  <si>
    <t>Scholars with special needs are not given consistent classroom expectations. Scholars do not follow classroom expectations as they are not clear for them. Scholars are not making appropriate growth on their individual growth goals.</t>
  </si>
  <si>
    <t>Scholars with special needs given inconsistent classroom expectations. This is seen through classroom observations and when reviewing classroom data/assessments. Scholars are not making appropriate growth on all classroom goals.</t>
  </si>
  <si>
    <t>Scholars with special needs held to all classroom expectations and are consistently given high expectations. This is seen in classroom observations. Scholars are making growth on all classroom goals but not necessarily meet all of their individual growth goals.</t>
  </si>
  <si>
    <t>Scholars with special needs held to all classroom expectations.  This is seen iin observations when scholars are able to access the currriclum through appropriate supports.  Teachers always differentiate for these scholars and hold them to the same expectations as all classmates.  Scholars are exceeding their individual growth goals.</t>
  </si>
  <si>
    <t xml:space="preserve">Purposeful implementation of accommodations/modifications so scholars </t>
  </si>
  <si>
    <t xml:space="preserve">Teacher uses IEP or 504 to plan accommodations and modifications to lesson plans.  All scholars, including those with IEPs or 504s have appropriate access to the general education curriculum.  Accomodations/modifications are implemented in a way that allows scholars to access teh general education curriculum.  </t>
  </si>
  <si>
    <t>NWEA ELA Attainment</t>
  </si>
  <si>
    <t>NWEA Math Attainment</t>
  </si>
  <si>
    <t>Classroom Scholar Climate</t>
  </si>
  <si>
    <t>Family Satisfaction</t>
  </si>
  <si>
    <t>GLNWEA ELA Attainment</t>
  </si>
  <si>
    <t>GL NWEA Math Attainment</t>
  </si>
  <si>
    <t>GL Spanish Mastery</t>
  </si>
  <si>
    <t>Unsatisfactory (1)</t>
    <phoneticPr fontId="3" type="noConversion"/>
  </si>
  <si>
    <r>
      <rPr>
        <b/>
        <sz val="10"/>
        <rFont val="Franklin Gothic Book"/>
        <family val="2"/>
      </rPr>
      <t>Analysis and reasoning</t>
    </r>
    <r>
      <rPr>
        <i/>
        <sz val="10"/>
        <rFont val="Franklin Gothic Book"/>
        <family val="2"/>
      </rPr>
      <t xml:space="preserve">
Why and/or how questions
Problem solving
Prediction/experimentation
Evaluation</t>
    </r>
  </si>
  <si>
    <r>
      <rPr>
        <b/>
        <sz val="10"/>
        <rFont val="Franklin Gothic Book"/>
        <family val="2"/>
      </rPr>
      <t>Creating</t>
    </r>
    <r>
      <rPr>
        <sz val="10"/>
        <rFont val="Franklin Gothic Book"/>
        <family val="2"/>
      </rPr>
      <t xml:space="preserve">
</t>
    </r>
    <r>
      <rPr>
        <i/>
        <sz val="10"/>
        <rFont val="Franklin Gothic Book"/>
        <family val="2"/>
      </rPr>
      <t>Brainstorming
Collaborative problem-solving
Planning
Producing</t>
    </r>
  </si>
  <si>
    <r>
      <rPr>
        <b/>
        <sz val="10"/>
        <rFont val="Franklin Gothic Book"/>
        <family val="2"/>
      </rPr>
      <t>Integration</t>
    </r>
    <r>
      <rPr>
        <sz val="10"/>
        <rFont val="Franklin Gothic Book"/>
        <family val="2"/>
      </rPr>
      <t xml:space="preserve">
</t>
    </r>
    <r>
      <rPr>
        <i/>
        <sz val="10"/>
        <rFont val="Franklin Gothic Book"/>
        <family val="2"/>
      </rPr>
      <t>Connects concepts
Integrates with previous knowledge</t>
    </r>
  </si>
  <si>
    <r>
      <rPr>
        <b/>
        <sz val="10"/>
        <rFont val="Franklin Gothic Book"/>
        <family val="2"/>
      </rPr>
      <t>Connections to the real world</t>
    </r>
    <r>
      <rPr>
        <sz val="10"/>
        <rFont val="Franklin Gothic Book"/>
        <family val="2"/>
      </rPr>
      <t xml:space="preserve">
</t>
    </r>
    <r>
      <rPr>
        <i/>
        <sz val="10"/>
        <rFont val="Franklin Gothic Book"/>
        <family val="2"/>
      </rPr>
      <t>Real-world applications
Related to scholars' lives</t>
    </r>
  </si>
  <si>
    <r>
      <rPr>
        <b/>
        <sz val="10"/>
        <rFont val="Franklin Gothic Book"/>
        <family val="2"/>
      </rPr>
      <t>Scaffolding</t>
    </r>
    <r>
      <rPr>
        <sz val="10"/>
        <rFont val="Franklin Gothic Book"/>
        <family val="2"/>
      </rPr>
      <t xml:space="preserve">
</t>
    </r>
    <r>
      <rPr>
        <i/>
        <sz val="10"/>
        <rFont val="Franklin Gothic Book"/>
        <family val="2"/>
      </rPr>
      <t xml:space="preserve">Hints 
Assistance
</t>
    </r>
  </si>
  <si>
    <r>
      <rPr>
        <b/>
        <sz val="10"/>
        <rFont val="Franklin Gothic Book"/>
        <family val="2"/>
      </rPr>
      <t>Feedback loops</t>
    </r>
    <r>
      <rPr>
        <sz val="10"/>
        <rFont val="Franklin Gothic Book"/>
        <family val="2"/>
      </rPr>
      <t xml:space="preserve">
Prompting Thought Processes
Providing Information
Back &amp; forth exchanges
Persistence by teacher
Follow-up questions
Expansion
Specific Feedback
Asks scholars to explain thinking
Queries responses and actions</t>
    </r>
  </si>
  <si>
    <r>
      <rPr>
        <b/>
        <sz val="10"/>
        <rFont val="Franklin Gothic Book"/>
        <family val="2"/>
      </rPr>
      <t>Encouragement and affirmation</t>
    </r>
    <r>
      <rPr>
        <sz val="10"/>
        <rFont val="Franklin Gothic Book"/>
        <family val="2"/>
      </rPr>
      <t xml:space="preserve">
</t>
    </r>
    <r>
      <rPr>
        <i/>
        <sz val="10"/>
        <rFont val="Franklin Gothic Book"/>
        <family val="2"/>
      </rPr>
      <t>Recognition
Reinforcement
Scholar persistence</t>
    </r>
  </si>
  <si>
    <r>
      <rPr>
        <b/>
        <sz val="10"/>
        <rFont val="Franklin Gothic Book"/>
        <family val="2"/>
      </rPr>
      <t>Opportunities for Conversation 
Open-Ended Questions</t>
    </r>
    <r>
      <rPr>
        <i/>
        <sz val="10"/>
        <rFont val="Franklin Gothic Book"/>
        <family val="2"/>
      </rPr>
      <t xml:space="preserve">
Opportunities for discussion/ conversation
Questions require more than a one-word response
Scholars respond
Back &amp; forth exchanges
Contingent responding
Peer conversations
</t>
    </r>
  </si>
  <si>
    <r>
      <rPr>
        <b/>
        <sz val="10"/>
        <rFont val="Franklin Gothic Book"/>
        <family val="2"/>
      </rPr>
      <t>Self- and parallel talk</t>
    </r>
    <r>
      <rPr>
        <sz val="10"/>
        <rFont val="Franklin Gothic Book"/>
        <family val="2"/>
      </rPr>
      <t xml:space="preserve">
</t>
    </r>
    <r>
      <rPr>
        <i/>
        <sz val="10"/>
        <rFont val="Franklin Gothic Book"/>
        <family val="2"/>
      </rPr>
      <t>Maps own actions with language
Maps scholar action with language</t>
    </r>
  </si>
  <si>
    <r>
      <rPr>
        <b/>
        <sz val="10"/>
        <rFont val="Franklin Gothic Book"/>
        <family val="2"/>
      </rPr>
      <t>Advanced language</t>
    </r>
    <r>
      <rPr>
        <sz val="10"/>
        <rFont val="Franklin Gothic Book"/>
        <family val="2"/>
      </rPr>
      <t xml:space="preserve">
</t>
    </r>
    <r>
      <rPr>
        <i/>
        <sz val="10"/>
        <rFont val="Franklin Gothic Book"/>
        <family val="2"/>
      </rPr>
      <t>Variety of words
Connected to familiar words and/or ideas</t>
    </r>
  </si>
  <si>
    <r>
      <t xml:space="preserve">Scholar Culture Supports
</t>
    </r>
    <r>
      <rPr>
        <sz val="12"/>
        <rFont val="Franklin Gothic Book"/>
        <family val="2"/>
      </rPr>
      <t>Dimension Rubrics</t>
    </r>
  </si>
  <si>
    <r>
      <t xml:space="preserve">Social/Emotional Supports
</t>
    </r>
    <r>
      <rPr>
        <sz val="11"/>
        <rFont val="Franklin Gothic Book"/>
        <family val="2"/>
      </rPr>
      <t>Dimension Rubrics</t>
    </r>
  </si>
  <si>
    <r>
      <t xml:space="preserve">Positive Climate
</t>
    </r>
    <r>
      <rPr>
        <i/>
        <sz val="11"/>
        <color theme="1"/>
        <rFont val="Calibri"/>
        <family val="2"/>
        <scheme val="minor"/>
      </rPr>
      <t>Reflects the emotional connection between the teacher and scholars to be part of a community. Positive Climate is reflected in the warmth, respect and enjoyment that is visible during verbal and non verbal interactions.</t>
    </r>
  </si>
  <si>
    <r>
      <t xml:space="preserve">Teacher Sensitivity
</t>
    </r>
    <r>
      <rPr>
        <i/>
        <sz val="11"/>
        <color theme="1"/>
        <rFont val="Calibri"/>
        <family val="2"/>
        <scheme val="minor"/>
      </rPr>
      <t xml:space="preserve">Encompasses a teacher’s awareness of scholar’s needs (academically, socially, emotionally and developmentally). High levels of sensitivity effect a scholar’s ability to learn because the teacher provides comfort, reassurance and encouragement. </t>
    </r>
  </si>
  <si>
    <r>
      <t xml:space="preserve">Empowering Scholar Voice 
</t>
    </r>
    <r>
      <rPr>
        <i/>
        <sz val="11"/>
        <color theme="1"/>
        <rFont val="Calibri"/>
        <family val="2"/>
        <scheme val="minor"/>
      </rPr>
      <t>Captures the degree to which interactions with scholars and classroom activities place an emphasis on scholars’ interests, motivation and points of view while encouraging responsibility and autonomy.</t>
    </r>
  </si>
  <si>
    <r>
      <t xml:space="preserve">Special Education Supports
</t>
    </r>
    <r>
      <rPr>
        <sz val="12"/>
        <rFont val="Franklin Gothic Book"/>
        <family val="2"/>
      </rPr>
      <t>Dimension Rubrics</t>
    </r>
  </si>
  <si>
    <t xml:space="preserve">Collaboration </t>
  </si>
  <si>
    <t>F&amp;P Growth: Scholars on GL</t>
  </si>
  <si>
    <t>F&amp;P Growth: Scholars below GL</t>
  </si>
  <si>
    <t>SW Family NPS - Recommend to Scholars</t>
  </si>
  <si>
    <t>Classroom Parent DESSA Completion</t>
  </si>
  <si>
    <t>Greater than 101 points</t>
  </si>
  <si>
    <t>Below Developing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</si>
</sst>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0.0%"/>
    <numFmt numFmtId="165" formatCode="0.0"/>
    <numFmt numFmtId="166" formatCode="_(&quot;$&quot;* #,##0_);_(&quot;$&quot;* \(#,##0\);_(&quot;$&quot;* &quot;-&quot;??_);_(@_)"/>
    <numFmt numFmtId="167" formatCode="[$-409]mmmm\ d\,\ yyyy;@"/>
    <numFmt numFmtId="168" formatCode="&quot;$&quot;#,##0"/>
  </numFmts>
  <fonts count="52">
    <font>
      <sz val="10"/>
      <name val="Arial"/>
    </font>
    <font>
      <sz val="10"/>
      <color theme="1"/>
      <name val="Arial"/>
      <family val="2"/>
    </font>
    <font>
      <sz val="10"/>
      <name val="Arial"/>
      <family val="2"/>
    </font>
    <font>
      <u/>
      <sz val="7"/>
      <color indexed="36"/>
      <name val="Arial"/>
      <family val="2"/>
    </font>
    <font>
      <sz val="10"/>
      <name val="Arial"/>
      <family val="2"/>
    </font>
    <font>
      <sz val="8"/>
      <name val="MetaNormalLF-Roman"/>
      <family val="2"/>
    </font>
    <font>
      <sz val="8"/>
      <name val="Arial"/>
      <family val="2"/>
    </font>
    <font>
      <b/>
      <sz val="10"/>
      <color indexed="9"/>
      <name val="Arial"/>
      <family val="2"/>
    </font>
    <font>
      <b/>
      <sz val="10"/>
      <name val="Arial"/>
      <family val="2"/>
    </font>
    <font>
      <i/>
      <sz val="10"/>
      <name val="Arial"/>
      <family val="2"/>
    </font>
    <font>
      <b/>
      <i/>
      <sz val="10"/>
      <name val="Arial"/>
      <family val="2"/>
    </font>
    <font>
      <b/>
      <sz val="14"/>
      <name val="Arial"/>
      <family val="2"/>
    </font>
    <font>
      <b/>
      <sz val="16"/>
      <name val="Arial"/>
      <family val="2"/>
    </font>
    <font>
      <sz val="11"/>
      <name val="Arial"/>
      <family val="2"/>
    </font>
    <font>
      <i/>
      <sz val="11"/>
      <name val="Geometr415 Lt BT"/>
    </font>
    <font>
      <sz val="11"/>
      <color indexed="8"/>
      <name val="Geometr415 Lt BT"/>
    </font>
    <font>
      <sz val="10"/>
      <color indexed="10"/>
      <name val="Arial"/>
      <family val="2"/>
    </font>
    <font>
      <b/>
      <sz val="10"/>
      <color indexed="10"/>
      <name val="Arial"/>
      <family val="2"/>
    </font>
    <font>
      <i/>
      <sz val="11"/>
      <name val="Arial"/>
      <family val="2"/>
    </font>
    <font>
      <sz val="10"/>
      <color indexed="8"/>
      <name val="Arial"/>
      <family val="2"/>
    </font>
    <font>
      <b/>
      <sz val="14"/>
      <name val="Franklin Gothic Book"/>
      <family val="2"/>
    </font>
    <font>
      <sz val="12"/>
      <name val="Franklin Gothic Book"/>
      <family val="2"/>
    </font>
    <font>
      <sz val="14"/>
      <name val="Franklin Gothic Book"/>
      <family val="2"/>
    </font>
    <font>
      <sz val="10"/>
      <name val="Franklin Gothic Book"/>
      <family val="2"/>
    </font>
    <font>
      <b/>
      <sz val="10"/>
      <name val="Franklin Gothic Book"/>
      <family val="2"/>
    </font>
    <font>
      <b/>
      <sz val="9"/>
      <name val="Franklin Gothic Book"/>
      <family val="2"/>
    </font>
    <font>
      <sz val="9"/>
      <name val="Franklin Gothic Book"/>
      <family val="2"/>
    </font>
    <font>
      <i/>
      <sz val="10"/>
      <name val="Franklin Gothic Book"/>
      <family val="2"/>
    </font>
    <font>
      <sz val="9"/>
      <name val="Arial"/>
      <family val="2"/>
    </font>
    <font>
      <b/>
      <sz val="9"/>
      <name val="Arial"/>
      <family val="2"/>
    </font>
    <font>
      <sz val="10"/>
      <color indexed="8"/>
      <name val="Arial"/>
      <family val="2"/>
    </font>
    <font>
      <sz val="10"/>
      <color indexed="9"/>
      <name val="Arial"/>
      <family val="2"/>
    </font>
    <font>
      <sz val="8"/>
      <name val="Arial"/>
      <family val="2"/>
    </font>
    <font>
      <b/>
      <sz val="11"/>
      <color indexed="9"/>
      <name val="Arial"/>
      <family val="2"/>
    </font>
    <font>
      <b/>
      <i/>
      <sz val="11"/>
      <color indexed="9"/>
      <name val="Arial"/>
      <family val="2"/>
    </font>
    <font>
      <sz val="8"/>
      <name val="Verdana"/>
      <family val="2"/>
    </font>
    <font>
      <sz val="11"/>
      <color theme="1"/>
      <name val="Calibri"/>
      <family val="2"/>
      <scheme val="minor"/>
    </font>
    <font>
      <sz val="11"/>
      <color theme="0"/>
      <name val="Calibri"/>
      <family val="2"/>
      <scheme val="minor"/>
    </font>
    <font>
      <sz val="11"/>
      <color rgb="FF3F3F76"/>
      <name val="Calibri"/>
      <family val="2"/>
      <scheme val="minor"/>
    </font>
    <font>
      <sz val="10"/>
      <color rgb="FFFF0000"/>
      <name val="Arial"/>
      <family val="2"/>
    </font>
    <font>
      <sz val="10"/>
      <color theme="1"/>
      <name val="Arial"/>
      <family val="2"/>
    </font>
    <font>
      <sz val="10"/>
      <color theme="0"/>
      <name val="Arial"/>
      <family val="2"/>
    </font>
    <font>
      <sz val="10"/>
      <color rgb="FF3F3F76"/>
      <name val="Arial"/>
      <family val="2"/>
    </font>
    <font>
      <b/>
      <sz val="14"/>
      <color rgb="FF000000"/>
      <name val="Arial"/>
      <family val="2"/>
    </font>
    <font>
      <b/>
      <i/>
      <sz val="11"/>
      <name val="Geometr415 Lt BT"/>
    </font>
    <font>
      <sz val="11"/>
      <color rgb="FFFF0000"/>
      <name val="Arial"/>
      <family val="2"/>
    </font>
    <font>
      <b/>
      <sz val="11"/>
      <name val="Arial"/>
      <family val="2"/>
    </font>
    <font>
      <b/>
      <i/>
      <sz val="11"/>
      <name val="Arial"/>
      <family val="2"/>
    </font>
    <font>
      <b/>
      <sz val="11"/>
      <color theme="1"/>
      <name val="Calibri"/>
      <family val="2"/>
      <scheme val="minor"/>
    </font>
    <font>
      <i/>
      <sz val="11"/>
      <color theme="1"/>
      <name val="Calibri"/>
      <family val="2"/>
      <scheme val="minor"/>
    </font>
    <font>
      <b/>
      <sz val="11"/>
      <name val="Franklin Gothic Book"/>
      <family val="2"/>
    </font>
    <font>
      <sz val="11"/>
      <name val="Franklin Gothic Book"/>
      <family val="2"/>
    </font>
  </fonts>
  <fills count="31">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indexed="12"/>
        <bgColor indexed="64"/>
      </patternFill>
    </fill>
    <fill>
      <patternFill patternType="solid">
        <fgColor indexed="9"/>
        <bgColor indexed="64"/>
      </patternFill>
    </fill>
    <fill>
      <patternFill patternType="solid">
        <fgColor indexed="13"/>
        <bgColor indexed="64"/>
      </patternFill>
    </fill>
    <fill>
      <patternFill patternType="solid">
        <fgColor indexed="62"/>
        <bgColor indexed="64"/>
      </patternFill>
    </fill>
    <fill>
      <patternFill patternType="solid">
        <fgColor indexed="42"/>
        <bgColor indexed="64"/>
      </patternFill>
    </fill>
    <fill>
      <patternFill patternType="solid">
        <fgColor indexed="44"/>
        <bgColor indexed="64"/>
      </patternFill>
    </fill>
    <fill>
      <patternFill patternType="solid">
        <fgColor indexed="51"/>
        <bgColor indexed="64"/>
      </patternFill>
    </fill>
    <fill>
      <patternFill patternType="solid">
        <fgColor indexed="51"/>
        <bgColor indexed="42"/>
      </patternFill>
    </fill>
    <fill>
      <patternFill patternType="solid">
        <fgColor indexed="13"/>
        <bgColor indexed="42"/>
      </patternFill>
    </fill>
    <fill>
      <patternFill patternType="solid">
        <fgColor theme="4" tint="0.59999389629810485"/>
        <bgColor indexed="65"/>
      </patternFill>
    </fill>
    <fill>
      <patternFill patternType="solid">
        <fgColor theme="4"/>
      </patternFill>
    </fill>
    <fill>
      <patternFill patternType="solid">
        <fgColor rgb="FFFFCC99"/>
      </patternFill>
    </fill>
    <fill>
      <patternFill patternType="solid">
        <fgColor rgb="FFC0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CC99FF"/>
        <bgColor indexed="64"/>
      </patternFill>
    </fill>
    <fill>
      <patternFill patternType="solid">
        <fgColor theme="0"/>
        <bgColor indexed="64"/>
      </patternFill>
    </fill>
    <fill>
      <patternFill patternType="solid">
        <fgColor rgb="FFC0C0C0"/>
        <bgColor indexed="64"/>
      </patternFill>
    </fill>
    <fill>
      <patternFill patternType="solid">
        <fgColor rgb="FF0070C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rgb="FFD3D3D3"/>
        <bgColor rgb="FF000000"/>
      </patternFill>
    </fill>
    <fill>
      <patternFill patternType="solid">
        <fgColor rgb="FFFFFFFF"/>
        <bgColor rgb="FF000000"/>
      </patternFill>
    </fill>
    <fill>
      <patternFill patternType="solid">
        <fgColor rgb="FFBFBFBF"/>
        <bgColor rgb="FF000000"/>
      </patternFill>
    </fill>
  </fills>
  <borders count="8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medium">
        <color auto="1"/>
      </right>
      <top style="thin">
        <color auto="1"/>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n">
        <color auto="1"/>
      </top>
      <bottom/>
      <diagonal/>
    </border>
    <border>
      <left/>
      <right style="thin">
        <color auto="1"/>
      </right>
      <top style="medium">
        <color auto="1"/>
      </top>
      <bottom style="medium">
        <color auto="1"/>
      </bottom>
      <diagonal/>
    </border>
    <border>
      <left style="medium">
        <color auto="1"/>
      </left>
      <right style="thin">
        <color auto="1"/>
      </right>
      <top/>
      <bottom/>
      <diagonal/>
    </border>
    <border>
      <left style="thin">
        <color auto="1"/>
      </left>
      <right/>
      <top style="thin">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rgb="FF7F7F7F"/>
      </left>
      <right style="thin">
        <color rgb="FF7F7F7F"/>
      </right>
      <top style="thin">
        <color rgb="FF7F7F7F"/>
      </top>
      <bottom style="thin">
        <color rgb="FF7F7F7F"/>
      </bottom>
      <diagonal/>
    </border>
    <border>
      <left/>
      <right style="thin">
        <color auto="1"/>
      </right>
      <top/>
      <bottom/>
      <diagonal/>
    </border>
    <border>
      <left style="thin">
        <color rgb="FF7F7F7F"/>
      </left>
      <right style="thin">
        <color auto="1"/>
      </right>
      <top style="thin">
        <color rgb="FF7F7F7F"/>
      </top>
      <bottom style="thin">
        <color rgb="FF7F7F7F"/>
      </bottom>
      <diagonal/>
    </border>
    <border>
      <left style="thin">
        <color rgb="FF7F7F7F"/>
      </left>
      <right style="thin">
        <color auto="1"/>
      </right>
      <top style="thin">
        <color rgb="FF7F7F7F"/>
      </top>
      <bottom style="thin">
        <color auto="1"/>
      </bottom>
      <diagonal/>
    </border>
    <border>
      <left style="thin">
        <color auto="1"/>
      </left>
      <right style="thin">
        <color rgb="FF7F7F7F"/>
      </right>
      <top style="thin">
        <color rgb="FF7F7F7F"/>
      </top>
      <bottom style="thin">
        <color rgb="FF7F7F7F"/>
      </bottom>
      <diagonal/>
    </border>
    <border>
      <left style="thin">
        <color auto="1"/>
      </left>
      <right style="thin">
        <color rgb="FF7F7F7F"/>
      </right>
      <top style="thin">
        <color rgb="FF7F7F7F"/>
      </top>
      <bottom style="thin">
        <color auto="1"/>
      </bottom>
      <diagonal/>
    </border>
    <border>
      <left style="medium">
        <color auto="1"/>
      </left>
      <right/>
      <top style="thin">
        <color auto="1"/>
      </top>
      <bottom style="thin">
        <color auto="1"/>
      </bottom>
      <diagonal/>
    </border>
    <border>
      <left style="medium">
        <color auto="1"/>
      </left>
      <right style="thin">
        <color rgb="FF7F7F7F"/>
      </right>
      <top style="thin">
        <color rgb="FF7F7F7F"/>
      </top>
      <bottom style="thin">
        <color rgb="FF7F7F7F"/>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bottom style="medium">
        <color auto="1"/>
      </bottom>
      <diagonal/>
    </border>
    <border>
      <left/>
      <right style="thin">
        <color rgb="FF7F7F7F"/>
      </right>
      <top style="thin">
        <color rgb="FF7F7F7F"/>
      </top>
      <bottom style="thin">
        <color rgb="FF7F7F7F"/>
      </bottom>
      <diagonal/>
    </border>
    <border>
      <left/>
      <right style="thin">
        <color rgb="FF7F7F7F"/>
      </right>
      <top style="medium">
        <color auto="1"/>
      </top>
      <bottom style="thin">
        <color rgb="FF7F7F7F"/>
      </bottom>
      <diagonal/>
    </border>
    <border>
      <left style="thin">
        <color auto="1"/>
      </left>
      <right style="thin">
        <color rgb="FF7F7F7F"/>
      </right>
      <top style="thin">
        <color rgb="FF7F7F7F"/>
      </top>
      <bottom/>
      <diagonal/>
    </border>
    <border>
      <left style="thin">
        <color rgb="FF7F7F7F"/>
      </left>
      <right style="thin">
        <color auto="1"/>
      </right>
      <top style="thin">
        <color rgb="FF7F7F7F"/>
      </top>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indexed="64"/>
      </right>
      <top/>
      <bottom/>
      <diagonal/>
    </border>
  </borders>
  <cellStyleXfs count="17">
    <xf numFmtId="0" fontId="0" fillId="0" borderId="0"/>
    <xf numFmtId="0" fontId="36" fillId="13" borderId="0" applyNumberFormat="0" applyBorder="0" applyAlignment="0" applyProtection="0"/>
    <xf numFmtId="0" fontId="37" fillId="14" borderId="0" applyNumberFormat="0" applyBorder="0" applyAlignment="0" applyProtection="0"/>
    <xf numFmtId="44" fontId="2" fillId="0" borderId="0" applyFont="0" applyFill="0" applyBorder="0" applyAlignment="0" applyProtection="0"/>
    <xf numFmtId="0" fontId="38" fillId="15" borderId="66" applyNumberFormat="0" applyAlignment="0" applyProtection="0"/>
    <xf numFmtId="3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xf numFmtId="9" fontId="2" fillId="0" borderId="0" applyFont="0" applyFill="0" applyBorder="0" applyAlignment="0" applyProtection="0"/>
    <xf numFmtId="9" fontId="4" fillId="0" borderId="0" applyFont="0" applyFill="0" applyBorder="0" applyAlignment="0" applyProtection="0"/>
    <xf numFmtId="0" fontId="5" fillId="0" borderId="0"/>
  </cellStyleXfs>
  <cellXfs count="443">
    <xf numFmtId="0" fontId="0" fillId="0" borderId="0" xfId="0"/>
    <xf numFmtId="0" fontId="8" fillId="0" borderId="0" xfId="0" applyFont="1"/>
    <xf numFmtId="0" fontId="0" fillId="0" borderId="1" xfId="0" applyBorder="1" applyAlignment="1">
      <alignment vertical="top"/>
    </xf>
    <xf numFmtId="0" fontId="9" fillId="0" borderId="0" xfId="0" applyFont="1"/>
    <xf numFmtId="0" fontId="0" fillId="0" borderId="1" xfId="0" applyBorder="1"/>
    <xf numFmtId="9" fontId="10" fillId="5" borderId="0" xfId="14" applyFont="1" applyFill="1" applyBorder="1" applyAlignment="1">
      <alignment horizontal="center"/>
    </xf>
    <xf numFmtId="0" fontId="10" fillId="5" borderId="0" xfId="0" applyFont="1" applyFill="1" applyBorder="1" applyAlignment="1">
      <alignment horizontal="center"/>
    </xf>
    <xf numFmtId="0" fontId="8" fillId="5" borderId="0" xfId="0" applyFont="1" applyFill="1" applyBorder="1" applyAlignment="1">
      <alignment horizontal="left"/>
    </xf>
    <xf numFmtId="0" fontId="8" fillId="5" borderId="0" xfId="0" applyFont="1" applyFill="1"/>
    <xf numFmtId="0" fontId="8" fillId="0" borderId="0" xfId="0" applyFont="1" applyFill="1"/>
    <xf numFmtId="0" fontId="8" fillId="5" borderId="2" xfId="0" applyFont="1" applyFill="1" applyBorder="1" applyAlignment="1">
      <alignment horizontal="center"/>
    </xf>
    <xf numFmtId="0" fontId="8" fillId="5" borderId="3" xfId="0" applyFont="1" applyFill="1" applyBorder="1" applyAlignment="1">
      <alignment horizontal="center"/>
    </xf>
    <xf numFmtId="0" fontId="8" fillId="5" borderId="4" xfId="0" applyFont="1" applyFill="1" applyBorder="1" applyAlignment="1">
      <alignment horizontal="center"/>
    </xf>
    <xf numFmtId="0" fontId="8" fillId="5" borderId="5" xfId="0" applyFont="1" applyFill="1" applyBorder="1" applyAlignment="1">
      <alignment horizontal="center"/>
    </xf>
    <xf numFmtId="0" fontId="4" fillId="5" borderId="0" xfId="0" applyFont="1" applyFill="1"/>
    <xf numFmtId="0" fontId="4" fillId="5" borderId="8" xfId="0" applyFont="1" applyFill="1" applyBorder="1"/>
    <xf numFmtId="9" fontId="4" fillId="5" borderId="1" xfId="14" applyFont="1" applyFill="1" applyBorder="1"/>
    <xf numFmtId="9" fontId="4" fillId="5" borderId="10" xfId="14" applyFont="1" applyFill="1" applyBorder="1"/>
    <xf numFmtId="0" fontId="4" fillId="5" borderId="0" xfId="0" applyFont="1" applyFill="1" applyBorder="1"/>
    <xf numFmtId="166" fontId="4" fillId="5" borderId="0" xfId="3" applyNumberFormat="1" applyFont="1" applyFill="1" applyBorder="1"/>
    <xf numFmtId="9" fontId="4" fillId="5" borderId="0" xfId="14" applyFont="1" applyFill="1" applyBorder="1"/>
    <xf numFmtId="0" fontId="4" fillId="0" borderId="8" xfId="0" applyFont="1" applyFill="1" applyBorder="1" applyAlignment="1">
      <alignment horizontal="left" indent="2"/>
    </xf>
    <xf numFmtId="0" fontId="4" fillId="5" borderId="0" xfId="0" applyFont="1" applyFill="1" applyBorder="1" applyAlignment="1">
      <alignment vertical="top"/>
    </xf>
    <xf numFmtId="44" fontId="4" fillId="5" borderId="0" xfId="3" quotePrefix="1" applyFont="1" applyFill="1" applyBorder="1"/>
    <xf numFmtId="0" fontId="4" fillId="5" borderId="11" xfId="0" applyFont="1" applyFill="1" applyBorder="1" applyAlignment="1">
      <alignment horizontal="center"/>
    </xf>
    <xf numFmtId="0" fontId="4" fillId="5" borderId="12" xfId="0" applyFont="1" applyFill="1" applyBorder="1" applyAlignment="1">
      <alignment horizontal="center"/>
    </xf>
    <xf numFmtId="0" fontId="7" fillId="0" borderId="0" xfId="13" applyFont="1" applyFill="1"/>
    <xf numFmtId="0" fontId="0" fillId="0" borderId="0" xfId="0" applyFill="1"/>
    <xf numFmtId="0" fontId="4" fillId="5" borderId="6" xfId="0" applyFont="1" applyFill="1" applyBorder="1"/>
    <xf numFmtId="0" fontId="4" fillId="5" borderId="0" xfId="0" applyFont="1" applyFill="1" applyAlignment="1">
      <alignment horizontal="right"/>
    </xf>
    <xf numFmtId="0" fontId="8" fillId="5" borderId="0" xfId="0" applyFont="1" applyFill="1" applyBorder="1" applyAlignment="1">
      <alignment vertical="top"/>
    </xf>
    <xf numFmtId="0" fontId="8" fillId="6" borderId="9" xfId="0" applyFont="1" applyFill="1" applyBorder="1" applyAlignment="1">
      <alignment horizontal="left" indent="1"/>
    </xf>
    <xf numFmtId="9" fontId="4" fillId="5" borderId="1" xfId="14" applyFont="1" applyFill="1" applyBorder="1" applyAlignment="1">
      <alignment horizontal="right"/>
    </xf>
    <xf numFmtId="9" fontId="4" fillId="5" borderId="10" xfId="14" applyFont="1" applyFill="1" applyBorder="1" applyAlignment="1">
      <alignment horizontal="right"/>
    </xf>
    <xf numFmtId="10" fontId="4" fillId="5" borderId="1" xfId="14" applyNumberFormat="1" applyFont="1" applyFill="1" applyBorder="1" applyAlignment="1">
      <alignment horizontal="right"/>
    </xf>
    <xf numFmtId="0" fontId="13" fillId="5" borderId="0" xfId="0" applyFont="1" applyFill="1"/>
    <xf numFmtId="0" fontId="15" fillId="0" borderId="1" xfId="0" applyFont="1" applyBorder="1" applyAlignment="1">
      <alignment vertical="top" wrapText="1"/>
    </xf>
    <xf numFmtId="0" fontId="15" fillId="0" borderId="14"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5" fillId="0" borderId="3" xfId="0" applyFont="1" applyBorder="1" applyAlignment="1">
      <alignment vertical="top" wrapText="1"/>
    </xf>
    <xf numFmtId="0" fontId="14" fillId="0" borderId="9" xfId="0" applyFont="1" applyBorder="1" applyAlignment="1">
      <alignment vertical="top" wrapText="1"/>
    </xf>
    <xf numFmtId="0" fontId="15" fillId="0" borderId="10" xfId="0" applyFont="1" applyBorder="1" applyAlignment="1">
      <alignment vertical="top" wrapText="1"/>
    </xf>
    <xf numFmtId="0" fontId="7" fillId="4" borderId="0" xfId="13" applyFont="1" applyFill="1"/>
    <xf numFmtId="0" fontId="7" fillId="4" borderId="0" xfId="13" applyFont="1" applyFill="1" applyAlignment="1">
      <alignment horizontal="right"/>
    </xf>
    <xf numFmtId="14" fontId="7" fillId="4" borderId="0" xfId="13" applyNumberFormat="1" applyFont="1" applyFill="1" applyAlignment="1">
      <alignment horizontal="left"/>
    </xf>
    <xf numFmtId="165" fontId="16" fillId="5" borderId="7" xfId="0" applyNumberFormat="1" applyFont="1" applyFill="1" applyBorder="1" applyAlignment="1">
      <alignment horizontal="right"/>
    </xf>
    <xf numFmtId="166" fontId="16" fillId="5" borderId="14" xfId="3" applyNumberFormat="1" applyFont="1" applyFill="1" applyBorder="1" applyAlignment="1">
      <alignment horizontal="center"/>
    </xf>
    <xf numFmtId="166" fontId="16" fillId="5" borderId="15" xfId="3" applyNumberFormat="1" applyFont="1" applyFill="1" applyBorder="1" applyAlignment="1">
      <alignment horizontal="center"/>
    </xf>
    <xf numFmtId="165" fontId="16" fillId="0" borderId="1" xfId="0" applyNumberFormat="1" applyFont="1" applyFill="1" applyBorder="1" applyAlignment="1">
      <alignment horizontal="center"/>
    </xf>
    <xf numFmtId="0" fontId="8" fillId="6" borderId="18" xfId="0" applyFont="1" applyFill="1" applyBorder="1" applyAlignment="1">
      <alignment horizontal="left" indent="1"/>
    </xf>
    <xf numFmtId="166" fontId="16" fillId="5" borderId="0" xfId="3" applyNumberFormat="1" applyFont="1" applyFill="1" applyBorder="1"/>
    <xf numFmtId="9" fontId="4" fillId="5" borderId="0" xfId="14" applyFont="1" applyFill="1" applyBorder="1" applyAlignment="1">
      <alignment horizontal="right"/>
    </xf>
    <xf numFmtId="166" fontId="16" fillId="5" borderId="0" xfId="3" applyNumberFormat="1" applyFont="1" applyFill="1" applyBorder="1" applyAlignment="1">
      <alignment horizontal="center"/>
    </xf>
    <xf numFmtId="0" fontId="8" fillId="6" borderId="8" xfId="0" applyFont="1" applyFill="1" applyBorder="1" applyAlignment="1">
      <alignment horizontal="left" indent="1"/>
    </xf>
    <xf numFmtId="0" fontId="4" fillId="0" borderId="1" xfId="0" applyFont="1" applyBorder="1"/>
    <xf numFmtId="0" fontId="4" fillId="0" borderId="1" xfId="0" applyFont="1" applyBorder="1" applyAlignment="1">
      <alignment vertical="top"/>
    </xf>
    <xf numFmtId="0" fontId="18" fillId="5" borderId="16" xfId="0" applyFont="1" applyFill="1" applyBorder="1" applyAlignment="1">
      <alignment vertical="top" wrapText="1"/>
    </xf>
    <xf numFmtId="0" fontId="8" fillId="3" borderId="20" xfId="0" applyFont="1" applyFill="1" applyBorder="1" applyAlignment="1">
      <alignment horizontal="left"/>
    </xf>
    <xf numFmtId="0" fontId="8" fillId="3" borderId="21" xfId="0" applyFont="1" applyFill="1" applyBorder="1" applyAlignment="1">
      <alignment horizontal="left"/>
    </xf>
    <xf numFmtId="0" fontId="8" fillId="3" borderId="22" xfId="0" applyFont="1" applyFill="1" applyBorder="1" applyAlignment="1">
      <alignment horizontal="left"/>
    </xf>
    <xf numFmtId="0" fontId="8" fillId="0" borderId="19" xfId="0" applyFont="1" applyFill="1" applyBorder="1" applyAlignment="1">
      <alignment horizontal="center" vertical="center"/>
    </xf>
    <xf numFmtId="0" fontId="4" fillId="5" borderId="0" xfId="0" applyFont="1" applyFill="1" applyAlignment="1">
      <alignment horizontal="center" vertical="center"/>
    </xf>
    <xf numFmtId="0" fontId="8" fillId="5" borderId="5" xfId="0" applyFont="1" applyFill="1" applyBorder="1" applyAlignment="1">
      <alignment horizontal="center" vertical="center"/>
    </xf>
    <xf numFmtId="0" fontId="4" fillId="5" borderId="0" xfId="0" applyFont="1" applyFill="1" applyBorder="1" applyAlignment="1">
      <alignment horizontal="center" vertical="center"/>
    </xf>
    <xf numFmtId="0" fontId="30" fillId="5" borderId="0" xfId="0" applyFont="1" applyFill="1" applyBorder="1" applyAlignment="1">
      <alignment horizontal="center"/>
    </xf>
    <xf numFmtId="0" fontId="30" fillId="5" borderId="0" xfId="0" applyFont="1" applyFill="1"/>
    <xf numFmtId="0" fontId="8" fillId="5" borderId="0" xfId="0" applyFont="1" applyFill="1" applyBorder="1" applyAlignment="1">
      <alignment horizontal="center" vertical="center" wrapText="1"/>
    </xf>
    <xf numFmtId="0" fontId="23" fillId="0" borderId="24" xfId="0" applyFont="1" applyFill="1" applyBorder="1" applyAlignment="1">
      <alignment vertical="top" wrapText="1"/>
    </xf>
    <xf numFmtId="0" fontId="26" fillId="0" borderId="24" xfId="0" applyFont="1" applyFill="1" applyBorder="1" applyAlignment="1">
      <alignment vertical="center" wrapText="1"/>
    </xf>
    <xf numFmtId="0" fontId="23" fillId="0" borderId="24" xfId="0" applyFont="1" applyFill="1" applyBorder="1" applyAlignment="1">
      <alignment vertical="center" wrapText="1"/>
    </xf>
    <xf numFmtId="0" fontId="4" fillId="0" borderId="8" xfId="0" applyFont="1" applyFill="1" applyBorder="1" applyAlignment="1">
      <alignment horizontal="left" vertical="center" wrapText="1"/>
    </xf>
    <xf numFmtId="9" fontId="0" fillId="0" borderId="1" xfId="0" applyNumberFormat="1" applyBorder="1" applyAlignment="1">
      <alignment horizontal="center"/>
    </xf>
    <xf numFmtId="9" fontId="19" fillId="3" borderId="1" xfId="15" applyFont="1" applyFill="1" applyBorder="1" applyAlignment="1">
      <alignment horizontal="center"/>
    </xf>
    <xf numFmtId="9" fontId="0" fillId="0" borderId="1" xfId="15" applyFont="1" applyBorder="1" applyAlignment="1">
      <alignment horizontal="center"/>
    </xf>
    <xf numFmtId="2" fontId="16" fillId="5" borderId="14" xfId="0" applyNumberFormat="1" applyFont="1" applyFill="1" applyBorder="1" applyAlignment="1">
      <alignment horizontal="center"/>
    </xf>
    <xf numFmtId="0" fontId="13" fillId="5" borderId="19" xfId="0" applyFont="1" applyFill="1" applyBorder="1" applyAlignment="1">
      <alignment vertical="top" wrapText="1"/>
    </xf>
    <xf numFmtId="0" fontId="15" fillId="0" borderId="3" xfId="0" applyFont="1" applyFill="1" applyBorder="1" applyAlignment="1">
      <alignment vertical="top" wrapText="1"/>
    </xf>
    <xf numFmtId="0" fontId="15" fillId="0" borderId="10" xfId="0" applyFont="1" applyFill="1" applyBorder="1" applyAlignment="1">
      <alignment vertical="top" wrapText="1"/>
    </xf>
    <xf numFmtId="0" fontId="13" fillId="0" borderId="0" xfId="0" applyFont="1" applyFill="1"/>
    <xf numFmtId="0" fontId="31" fillId="5" borderId="0" xfId="0" applyFont="1" applyFill="1" applyBorder="1"/>
    <xf numFmtId="0" fontId="13" fillId="5" borderId="13" xfId="0" applyFont="1" applyFill="1" applyBorder="1"/>
    <xf numFmtId="0" fontId="13" fillId="5" borderId="5" xfId="0" applyFont="1" applyFill="1" applyBorder="1"/>
    <xf numFmtId="0" fontId="13" fillId="0" borderId="28" xfId="0" applyFont="1" applyFill="1" applyBorder="1" applyAlignment="1">
      <alignment vertical="top" wrapText="1"/>
    </xf>
    <xf numFmtId="0" fontId="15" fillId="0" borderId="29" xfId="0" applyFont="1" applyBorder="1" applyAlignment="1">
      <alignment vertical="top" wrapText="1"/>
    </xf>
    <xf numFmtId="0" fontId="15" fillId="0" borderId="17" xfId="0" applyFont="1" applyBorder="1" applyAlignment="1">
      <alignment vertical="top" wrapText="1"/>
    </xf>
    <xf numFmtId="0" fontId="15" fillId="0" borderId="17" xfId="0" applyFont="1" applyFill="1" applyBorder="1" applyAlignment="1">
      <alignment vertical="top" wrapText="1"/>
    </xf>
    <xf numFmtId="0" fontId="13" fillId="5" borderId="30" xfId="0" applyFont="1" applyFill="1" applyBorder="1" applyAlignment="1">
      <alignment vertical="top" wrapText="1"/>
    </xf>
    <xf numFmtId="0" fontId="13" fillId="0" borderId="30" xfId="0" applyFont="1" applyFill="1" applyBorder="1" applyAlignment="1">
      <alignment vertical="top" wrapText="1"/>
    </xf>
    <xf numFmtId="0" fontId="13" fillId="0" borderId="31" xfId="0" applyFont="1" applyFill="1" applyBorder="1" applyAlignment="1">
      <alignment vertical="top" wrapText="1"/>
    </xf>
    <xf numFmtId="0" fontId="13" fillId="5" borderId="33" xfId="0" applyFont="1" applyFill="1" applyBorder="1"/>
    <xf numFmtId="0" fontId="13" fillId="5" borderId="34" xfId="0" applyFont="1" applyFill="1" applyBorder="1"/>
    <xf numFmtId="0" fontId="13" fillId="5" borderId="12" xfId="0" applyFont="1" applyFill="1" applyBorder="1"/>
    <xf numFmtId="0" fontId="34" fillId="7" borderId="35" xfId="0" applyFont="1" applyFill="1" applyBorder="1" applyAlignment="1">
      <alignment horizontal="center" wrapText="1"/>
    </xf>
    <xf numFmtId="0" fontId="34" fillId="7" borderId="36" xfId="0" applyFont="1" applyFill="1" applyBorder="1" applyAlignment="1">
      <alignment horizontal="center" wrapText="1"/>
    </xf>
    <xf numFmtId="0" fontId="23" fillId="0" borderId="8" xfId="0" applyFont="1" applyFill="1" applyBorder="1" applyAlignment="1">
      <alignment vertical="top" wrapText="1"/>
    </xf>
    <xf numFmtId="0" fontId="23" fillId="0" borderId="9" xfId="0" applyFont="1" applyFill="1" applyBorder="1" applyAlignment="1">
      <alignment vertical="top" wrapText="1"/>
    </xf>
    <xf numFmtId="0" fontId="8" fillId="8" borderId="1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8" fillId="9" borderId="39" xfId="0" applyFont="1" applyFill="1" applyBorder="1" applyAlignment="1">
      <alignment horizontal="center"/>
    </xf>
    <xf numFmtId="165" fontId="16" fillId="9" borderId="38" xfId="0" applyNumberFormat="1" applyFont="1" applyFill="1" applyBorder="1" applyAlignment="1">
      <alignment horizontal="center"/>
    </xf>
    <xf numFmtId="0" fontId="8" fillId="9" borderId="9" xfId="0" applyFont="1" applyFill="1" applyBorder="1" applyAlignment="1">
      <alignment horizontal="center" vertical="center" wrapText="1"/>
    </xf>
    <xf numFmtId="0" fontId="8" fillId="9" borderId="18" xfId="0" applyFont="1" applyFill="1" applyBorder="1" applyAlignment="1"/>
    <xf numFmtId="0" fontId="4" fillId="9" borderId="19" xfId="15" applyNumberFormat="1" applyFont="1" applyFill="1" applyBorder="1" applyAlignment="1">
      <alignment horizontal="center"/>
    </xf>
    <xf numFmtId="0" fontId="8" fillId="9" borderId="19" xfId="0" applyFont="1" applyFill="1" applyBorder="1" applyAlignment="1">
      <alignment horizontal="center"/>
    </xf>
    <xf numFmtId="165" fontId="17" fillId="9" borderId="38" xfId="0" applyNumberFormat="1" applyFont="1" applyFill="1" applyBorder="1" applyAlignment="1">
      <alignment horizontal="center"/>
    </xf>
    <xf numFmtId="0" fontId="16" fillId="5" borderId="7" xfId="0" applyFont="1" applyFill="1" applyBorder="1" applyAlignment="1">
      <alignment horizontal="right"/>
    </xf>
    <xf numFmtId="0" fontId="13" fillId="0" borderId="34" xfId="0" applyFont="1" applyFill="1" applyBorder="1"/>
    <xf numFmtId="0" fontId="24" fillId="0" borderId="8" xfId="0" applyFont="1" applyFill="1" applyBorder="1" applyAlignment="1">
      <alignment vertical="top" wrapText="1"/>
    </xf>
    <xf numFmtId="0" fontId="8" fillId="0" borderId="40" xfId="0" applyFont="1" applyFill="1" applyBorder="1" applyAlignment="1">
      <alignment horizontal="center" vertical="center"/>
    </xf>
    <xf numFmtId="0" fontId="14" fillId="5" borderId="2" xfId="0" applyFont="1" applyFill="1" applyBorder="1" applyAlignment="1">
      <alignment vertical="top" wrapText="1"/>
    </xf>
    <xf numFmtId="0" fontId="15" fillId="0" borderId="4" xfId="0" applyFont="1" applyBorder="1" applyAlignment="1">
      <alignment vertical="top" wrapText="1"/>
    </xf>
    <xf numFmtId="0" fontId="23" fillId="0" borderId="2" xfId="0" applyFont="1" applyFill="1" applyBorder="1" applyAlignment="1">
      <alignment vertical="top" wrapText="1"/>
    </xf>
    <xf numFmtId="0" fontId="24" fillId="6" borderId="42" xfId="0" applyFont="1" applyFill="1" applyBorder="1" applyAlignment="1">
      <alignment horizontal="center" vertical="center"/>
    </xf>
    <xf numFmtId="0" fontId="24" fillId="6" borderId="35" xfId="0" applyFont="1" applyFill="1" applyBorder="1" applyAlignment="1">
      <alignment horizontal="center" vertical="center" wrapText="1"/>
    </xf>
    <xf numFmtId="0" fontId="24" fillId="6" borderId="36" xfId="0" applyFont="1" applyFill="1" applyBorder="1" applyAlignment="1">
      <alignment horizontal="center" vertical="center" wrapText="1"/>
    </xf>
    <xf numFmtId="0" fontId="25" fillId="10" borderId="42" xfId="0" applyFont="1" applyFill="1" applyBorder="1" applyAlignment="1">
      <alignment horizontal="center" vertical="top"/>
    </xf>
    <xf numFmtId="0" fontId="24" fillId="10" borderId="35" xfId="0" applyFont="1" applyFill="1" applyBorder="1" applyAlignment="1">
      <alignment horizontal="center" vertical="center" wrapText="1"/>
    </xf>
    <xf numFmtId="0" fontId="24" fillId="10" borderId="36" xfId="0" applyFont="1" applyFill="1" applyBorder="1" applyAlignment="1">
      <alignment horizontal="center" vertical="center" wrapText="1"/>
    </xf>
    <xf numFmtId="0" fontId="13" fillId="3" borderId="34" xfId="0" applyFont="1" applyFill="1" applyBorder="1"/>
    <xf numFmtId="0" fontId="13" fillId="3" borderId="12" xfId="0" applyFont="1" applyFill="1" applyBorder="1"/>
    <xf numFmtId="0" fontId="4" fillId="0" borderId="2" xfId="0" applyFont="1" applyFill="1" applyBorder="1" applyAlignment="1">
      <alignment horizontal="left" indent="2"/>
    </xf>
    <xf numFmtId="0" fontId="8" fillId="5" borderId="10" xfId="0" applyFont="1" applyFill="1" applyBorder="1" applyAlignment="1">
      <alignment horizontal="center"/>
    </xf>
    <xf numFmtId="0" fontId="0" fillId="0" borderId="3" xfId="0" applyBorder="1"/>
    <xf numFmtId="0" fontId="4" fillId="5" borderId="26" xfId="0" applyFont="1" applyFill="1" applyBorder="1" applyAlignment="1">
      <alignment horizontal="center"/>
    </xf>
    <xf numFmtId="0" fontId="4" fillId="0" borderId="3" xfId="0" applyFont="1" applyBorder="1"/>
    <xf numFmtId="0" fontId="8" fillId="3" borderId="10" xfId="0" applyFont="1" applyFill="1" applyBorder="1" applyAlignment="1">
      <alignment horizontal="center"/>
    </xf>
    <xf numFmtId="0" fontId="8" fillId="5" borderId="15" xfId="0" applyFont="1" applyFill="1" applyBorder="1" applyAlignment="1">
      <alignment horizontal="center"/>
    </xf>
    <xf numFmtId="0" fontId="4" fillId="0" borderId="2" xfId="0" applyFont="1" applyFill="1" applyBorder="1" applyAlignment="1">
      <alignment horizontal="left" vertical="center" wrapText="1"/>
    </xf>
    <xf numFmtId="9" fontId="0" fillId="0" borderId="3" xfId="15" applyFont="1" applyBorder="1" applyAlignment="1">
      <alignment horizontal="center"/>
    </xf>
    <xf numFmtId="2" fontId="16" fillId="5" borderId="4" xfId="0" applyNumberFormat="1" applyFont="1" applyFill="1" applyBorder="1" applyAlignment="1">
      <alignment horizontal="center"/>
    </xf>
    <xf numFmtId="0" fontId="13" fillId="6" borderId="27" xfId="0" applyFont="1" applyFill="1" applyBorder="1"/>
    <xf numFmtId="0" fontId="34" fillId="7" borderId="42" xfId="0" applyFont="1" applyFill="1" applyBorder="1" applyAlignment="1">
      <alignment horizontal="center" wrapText="1"/>
    </xf>
    <xf numFmtId="0" fontId="13" fillId="5" borderId="3" xfId="0" applyFont="1" applyFill="1" applyBorder="1" applyAlignment="1">
      <alignment vertical="top" wrapText="1"/>
    </xf>
    <xf numFmtId="0" fontId="13" fillId="0" borderId="3" xfId="0" applyFont="1" applyFill="1" applyBorder="1" applyAlignment="1">
      <alignment vertical="top" wrapText="1"/>
    </xf>
    <xf numFmtId="0" fontId="34" fillId="7" borderId="43" xfId="0" applyFont="1" applyFill="1" applyBorder="1" applyAlignment="1">
      <alignment horizontal="center" wrapText="1"/>
    </xf>
    <xf numFmtId="0" fontId="13" fillId="5" borderId="0" xfId="0" applyFont="1" applyFill="1" applyBorder="1"/>
    <xf numFmtId="0" fontId="18" fillId="5" borderId="2" xfId="0" applyFont="1" applyFill="1" applyBorder="1" applyAlignment="1">
      <alignment vertical="top" wrapText="1"/>
    </xf>
    <xf numFmtId="0" fontId="34" fillId="7" borderId="45" xfId="0" applyFont="1" applyFill="1" applyBorder="1" applyAlignment="1">
      <alignment horizontal="center" wrapText="1"/>
    </xf>
    <xf numFmtId="0" fontId="18" fillId="5" borderId="46" xfId="0" applyFont="1" applyFill="1" applyBorder="1" applyAlignment="1">
      <alignment vertical="top" wrapText="1"/>
    </xf>
    <xf numFmtId="0" fontId="24" fillId="0" borderId="2" xfId="0" applyFont="1" applyFill="1" applyBorder="1" applyAlignment="1">
      <alignment horizontal="left" vertical="top"/>
    </xf>
    <xf numFmtId="0" fontId="23" fillId="0" borderId="3" xfId="0" applyFont="1" applyFill="1" applyBorder="1" applyAlignment="1">
      <alignment vertical="center" wrapText="1"/>
    </xf>
    <xf numFmtId="0" fontId="23" fillId="0" borderId="4" xfId="0" applyFont="1" applyFill="1" applyBorder="1" applyAlignment="1">
      <alignment horizontal="left" vertical="center" wrapText="1"/>
    </xf>
    <xf numFmtId="0" fontId="24" fillId="0" borderId="8" xfId="0" applyFont="1" applyFill="1" applyBorder="1" applyAlignment="1">
      <alignment horizontal="left" vertical="top"/>
    </xf>
    <xf numFmtId="0" fontId="23" fillId="0" borderId="1" xfId="0" applyFont="1" applyFill="1" applyBorder="1" applyAlignment="1">
      <alignment vertical="center" wrapText="1"/>
    </xf>
    <xf numFmtId="0" fontId="23" fillId="0" borderId="14" xfId="0" applyFont="1" applyFill="1" applyBorder="1" applyAlignment="1">
      <alignment horizontal="left" vertical="center" wrapText="1"/>
    </xf>
    <xf numFmtId="0" fontId="24" fillId="0" borderId="9" xfId="0" applyFont="1" applyFill="1" applyBorder="1" applyAlignment="1">
      <alignment horizontal="left" vertical="top"/>
    </xf>
    <xf numFmtId="0" fontId="23" fillId="0" borderId="10" xfId="0" applyFont="1" applyFill="1" applyBorder="1" applyAlignment="1">
      <alignment vertical="center" wrapText="1"/>
    </xf>
    <xf numFmtId="0" fontId="23" fillId="0" borderId="15" xfId="0" applyFont="1" applyFill="1" applyBorder="1" applyAlignment="1">
      <alignment horizontal="left" vertical="center" wrapText="1"/>
    </xf>
    <xf numFmtId="0" fontId="23" fillId="0" borderId="39" xfId="0" applyFont="1" applyFill="1" applyBorder="1" applyAlignment="1">
      <alignment vertical="top" wrapText="1"/>
    </xf>
    <xf numFmtId="0" fontId="23" fillId="0" borderId="40" xfId="0" applyFont="1" applyFill="1" applyBorder="1" applyAlignment="1">
      <alignment vertical="center" wrapText="1"/>
    </xf>
    <xf numFmtId="0" fontId="23" fillId="0" borderId="48" xfId="0" applyFont="1" applyFill="1" applyBorder="1" applyAlignment="1">
      <alignment vertical="center" wrapText="1"/>
    </xf>
    <xf numFmtId="0" fontId="23" fillId="0" borderId="14" xfId="0" applyFont="1" applyFill="1" applyBorder="1" applyAlignment="1">
      <alignment vertical="center" wrapText="1"/>
    </xf>
    <xf numFmtId="0" fontId="23" fillId="0" borderId="15" xfId="0" applyFont="1" applyFill="1" applyBorder="1" applyAlignment="1">
      <alignment vertical="center" wrapText="1"/>
    </xf>
    <xf numFmtId="0" fontId="24" fillId="0" borderId="2" xfId="0" applyFont="1" applyFill="1" applyBorder="1" applyAlignment="1">
      <alignment vertical="top" wrapText="1"/>
    </xf>
    <xf numFmtId="9" fontId="19" fillId="3" borderId="3" xfId="0" applyNumberFormat="1" applyFont="1" applyFill="1" applyBorder="1" applyAlignment="1">
      <alignment horizontal="center"/>
    </xf>
    <xf numFmtId="9" fontId="19" fillId="3" borderId="1" xfId="0" applyNumberFormat="1" applyFont="1" applyFill="1" applyBorder="1" applyAlignment="1">
      <alignment horizontal="center"/>
    </xf>
    <xf numFmtId="0" fontId="19" fillId="0" borderId="3" xfId="0" applyFont="1" applyBorder="1"/>
    <xf numFmtId="0" fontId="19" fillId="0" borderId="1" xfId="0" applyFont="1" applyBorder="1"/>
    <xf numFmtId="0" fontId="19" fillId="0" borderId="1" xfId="0" applyFont="1" applyFill="1" applyBorder="1" applyAlignment="1">
      <alignment horizontal="left" vertical="top" wrapText="1"/>
    </xf>
    <xf numFmtId="168" fontId="16" fillId="5" borderId="7" xfId="0" applyNumberFormat="1" applyFont="1" applyFill="1" applyBorder="1" applyAlignment="1">
      <alignment horizontal="right"/>
    </xf>
    <xf numFmtId="0" fontId="8" fillId="5" borderId="0" xfId="0" applyFont="1" applyFill="1" applyBorder="1" applyAlignment="1">
      <alignment horizontal="center"/>
    </xf>
    <xf numFmtId="0" fontId="4" fillId="21" borderId="1" xfId="0" applyFont="1" applyFill="1" applyBorder="1" applyAlignment="1">
      <alignment horizontal="left"/>
    </xf>
    <xf numFmtId="166" fontId="4" fillId="22" borderId="7" xfId="3" applyNumberFormat="1" applyFont="1" applyFill="1" applyBorder="1" applyAlignment="1">
      <alignment horizontal="right"/>
    </xf>
    <xf numFmtId="0" fontId="4" fillId="22" borderId="0" xfId="0" applyFont="1" applyFill="1" applyAlignment="1">
      <alignment horizontal="right"/>
    </xf>
    <xf numFmtId="9" fontId="4" fillId="8" borderId="61" xfId="14" applyFont="1" applyFill="1" applyBorder="1" applyAlignment="1">
      <alignment horizontal="center"/>
    </xf>
    <xf numFmtId="0" fontId="8" fillId="8" borderId="2" xfId="0" applyFont="1" applyFill="1" applyBorder="1" applyAlignment="1">
      <alignment horizontal="center"/>
    </xf>
    <xf numFmtId="0" fontId="4" fillId="8" borderId="3" xfId="0" applyFont="1" applyFill="1" applyBorder="1" applyAlignment="1">
      <alignment horizontal="center"/>
    </xf>
    <xf numFmtId="0" fontId="4" fillId="8" borderId="3" xfId="0" applyFont="1" applyFill="1" applyBorder="1"/>
    <xf numFmtId="0" fontId="4" fillId="0" borderId="9" xfId="0" applyFont="1" applyFill="1" applyBorder="1" applyAlignment="1">
      <alignment horizontal="left" indent="2"/>
    </xf>
    <xf numFmtId="9" fontId="0" fillId="0" borderId="10" xfId="0" applyNumberFormat="1" applyBorder="1" applyAlignment="1">
      <alignment horizontal="center"/>
    </xf>
    <xf numFmtId="0" fontId="0" fillId="0" borderId="10" xfId="0" applyBorder="1"/>
    <xf numFmtId="0" fontId="4" fillId="0" borderId="10" xfId="0" applyFont="1" applyBorder="1"/>
    <xf numFmtId="9" fontId="0" fillId="0" borderId="3" xfId="0" applyNumberFormat="1" applyBorder="1" applyAlignment="1">
      <alignment horizontal="center"/>
    </xf>
    <xf numFmtId="165" fontId="16" fillId="5" borderId="14" xfId="0" applyNumberFormat="1" applyFont="1" applyFill="1" applyBorder="1" applyAlignment="1">
      <alignment horizontal="center"/>
    </xf>
    <xf numFmtId="165" fontId="16" fillId="5" borderId="15" xfId="0" applyNumberFormat="1" applyFont="1" applyFill="1" applyBorder="1" applyAlignment="1">
      <alignment horizontal="center"/>
    </xf>
    <xf numFmtId="0" fontId="38" fillId="15" borderId="66" xfId="4"/>
    <xf numFmtId="0" fontId="0" fillId="0" borderId="0" xfId="0" applyFill="1" applyBorder="1" applyAlignment="1"/>
    <xf numFmtId="0" fontId="0" fillId="0" borderId="31" xfId="0" applyBorder="1" applyAlignment="1">
      <alignment horizontal="center"/>
    </xf>
    <xf numFmtId="0" fontId="0" fillId="0" borderId="67" xfId="0" applyBorder="1" applyAlignment="1">
      <alignment horizontal="center"/>
    </xf>
    <xf numFmtId="0" fontId="0" fillId="0" borderId="31" xfId="0" applyBorder="1"/>
    <xf numFmtId="9" fontId="42" fillId="15" borderId="68" xfId="4" applyNumberFormat="1" applyFont="1" applyBorder="1"/>
    <xf numFmtId="0" fontId="0" fillId="0" borderId="41" xfId="0" applyBorder="1"/>
    <xf numFmtId="9" fontId="42" fillId="15" borderId="69" xfId="4" applyNumberFormat="1" applyFont="1" applyBorder="1"/>
    <xf numFmtId="9" fontId="42" fillId="15" borderId="70" xfId="4" applyNumberFormat="1" applyFont="1" applyBorder="1"/>
    <xf numFmtId="9" fontId="42" fillId="15" borderId="71" xfId="4" applyNumberFormat="1" applyFont="1" applyBorder="1"/>
    <xf numFmtId="0" fontId="0" fillId="0" borderId="0" xfId="0" applyBorder="1"/>
    <xf numFmtId="0" fontId="0" fillId="23" borderId="0" xfId="0" applyFill="1"/>
    <xf numFmtId="0" fontId="41" fillId="23" borderId="0" xfId="0" applyFont="1" applyFill="1"/>
    <xf numFmtId="9" fontId="38" fillId="15" borderId="68" xfId="4" applyNumberFormat="1" applyBorder="1"/>
    <xf numFmtId="9" fontId="38" fillId="15" borderId="69" xfId="4" applyNumberFormat="1" applyBorder="1"/>
    <xf numFmtId="4" fontId="8" fillId="0" borderId="9" xfId="0" applyNumberFormat="1" applyFont="1" applyFill="1" applyBorder="1" applyAlignment="1">
      <alignment horizontal="center" vertical="center" wrapText="1"/>
    </xf>
    <xf numFmtId="3" fontId="8" fillId="0" borderId="9" xfId="0" applyNumberFormat="1" applyFont="1" applyFill="1" applyBorder="1" applyAlignment="1">
      <alignment horizontal="center" vertical="center" wrapText="1"/>
    </xf>
    <xf numFmtId="2" fontId="16" fillId="8" borderId="4" xfId="0" applyNumberFormat="1" applyFont="1" applyFill="1" applyBorder="1" applyAlignment="1">
      <alignment horizontal="center"/>
    </xf>
    <xf numFmtId="0" fontId="40" fillId="0" borderId="31" xfId="2" applyFont="1" applyFill="1" applyBorder="1" applyAlignment="1">
      <alignment horizontal="center"/>
    </xf>
    <xf numFmtId="0" fontId="40" fillId="0" borderId="67" xfId="2" applyFont="1" applyFill="1" applyBorder="1" applyAlignment="1">
      <alignment horizontal="center"/>
    </xf>
    <xf numFmtId="0" fontId="4" fillId="0" borderId="67" xfId="0" applyFont="1" applyBorder="1"/>
    <xf numFmtId="3" fontId="30" fillId="24" borderId="14" xfId="14" applyNumberFormat="1" applyFont="1" applyFill="1" applyBorder="1" applyAlignment="1">
      <alignment horizontal="center"/>
    </xf>
    <xf numFmtId="3" fontId="30" fillId="24" borderId="15" xfId="14" applyNumberFormat="1" applyFont="1" applyFill="1" applyBorder="1" applyAlignment="1">
      <alignment horizontal="center"/>
    </xf>
    <xf numFmtId="0" fontId="36" fillId="13" borderId="17" xfId="1" applyBorder="1" applyAlignment="1">
      <alignment horizontal="center"/>
    </xf>
    <xf numFmtId="0" fontId="36" fillId="13" borderId="47" xfId="1" applyBorder="1" applyAlignment="1">
      <alignment horizontal="center"/>
    </xf>
    <xf numFmtId="0" fontId="36" fillId="13" borderId="44" xfId="1" applyBorder="1" applyAlignment="1"/>
    <xf numFmtId="3" fontId="30" fillId="24" borderId="38" xfId="14" applyNumberFormat="1" applyFont="1" applyFill="1" applyBorder="1" applyAlignment="1">
      <alignment horizontal="center"/>
    </xf>
    <xf numFmtId="1" fontId="4" fillId="24" borderId="19" xfId="0" applyNumberFormat="1" applyFont="1" applyFill="1" applyBorder="1" applyAlignment="1">
      <alignment horizontal="center"/>
    </xf>
    <xf numFmtId="1" fontId="4" fillId="24" borderId="1" xfId="0" applyNumberFormat="1" applyFont="1" applyFill="1" applyBorder="1" applyAlignment="1">
      <alignment horizontal="center"/>
    </xf>
    <xf numFmtId="1" fontId="4" fillId="24" borderId="10" xfId="0" applyNumberFormat="1" applyFont="1" applyFill="1" applyBorder="1" applyAlignment="1">
      <alignment horizontal="center"/>
    </xf>
    <xf numFmtId="0" fontId="4" fillId="5" borderId="0" xfId="0" quotePrefix="1" applyFont="1" applyFill="1"/>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2" borderId="38" xfId="0" applyFont="1" applyFill="1" applyBorder="1" applyAlignment="1">
      <alignment horizontal="center"/>
    </xf>
    <xf numFmtId="0" fontId="0" fillId="3" borderId="72" xfId="0" applyFill="1" applyBorder="1"/>
    <xf numFmtId="0" fontId="0" fillId="0" borderId="14" xfId="0" applyBorder="1" applyAlignment="1">
      <alignment vertical="top" wrapText="1"/>
    </xf>
    <xf numFmtId="0" fontId="0" fillId="16" borderId="72" xfId="0" applyFill="1" applyBorder="1"/>
    <xf numFmtId="0" fontId="4" fillId="0" borderId="14" xfId="0" applyFont="1" applyBorder="1" applyAlignment="1">
      <alignment vertical="top" wrapText="1"/>
    </xf>
    <xf numFmtId="0" fontId="0" fillId="17" borderId="72" xfId="0" applyFill="1" applyBorder="1"/>
    <xf numFmtId="0" fontId="0" fillId="18" borderId="72" xfId="0" applyFill="1" applyBorder="1"/>
    <xf numFmtId="0" fontId="0" fillId="19" borderId="72" xfId="0" applyFill="1" applyBorder="1"/>
    <xf numFmtId="0" fontId="0" fillId="20" borderId="72" xfId="0" applyFill="1" applyBorder="1"/>
    <xf numFmtId="0" fontId="2" fillId="0" borderId="10" xfId="0" applyFont="1" applyBorder="1" applyAlignment="1">
      <alignment vertical="top"/>
    </xf>
    <xf numFmtId="0" fontId="2" fillId="0" borderId="15" xfId="0" applyFont="1" applyBorder="1" applyAlignment="1">
      <alignment vertical="top" wrapText="1"/>
    </xf>
    <xf numFmtId="9" fontId="40" fillId="22" borderId="8" xfId="0" applyNumberFormat="1" applyFont="1" applyFill="1" applyBorder="1" applyAlignment="1">
      <alignment horizontal="center"/>
    </xf>
    <xf numFmtId="0" fontId="40" fillId="21" borderId="14" xfId="0" applyFont="1" applyFill="1" applyBorder="1" applyAlignment="1">
      <alignment horizontal="left"/>
    </xf>
    <xf numFmtId="9" fontId="38" fillId="15" borderId="73" xfId="4" applyNumberFormat="1" applyBorder="1" applyAlignment="1">
      <alignment horizontal="center"/>
    </xf>
    <xf numFmtId="0" fontId="39" fillId="0" borderId="9" xfId="0" applyFont="1" applyFill="1" applyBorder="1" applyAlignment="1">
      <alignment horizontal="center"/>
    </xf>
    <xf numFmtId="0" fontId="0" fillId="0" borderId="10" xfId="0" applyBorder="1" applyAlignment="1">
      <alignment vertical="top"/>
    </xf>
    <xf numFmtId="0" fontId="40" fillId="0" borderId="15" xfId="0" applyFont="1" applyBorder="1" applyAlignment="1">
      <alignment horizontal="left" vertical="top" wrapText="1"/>
    </xf>
    <xf numFmtId="0" fontId="0" fillId="0" borderId="8" xfId="0" applyBorder="1" applyAlignment="1">
      <alignment horizontal="center"/>
    </xf>
    <xf numFmtId="0" fontId="0" fillId="0" borderId="14" xfId="0" applyBorder="1"/>
    <xf numFmtId="0" fontId="0" fillId="0" borderId="9" xfId="0" applyFill="1" applyBorder="1" applyAlignment="1">
      <alignment horizontal="center"/>
    </xf>
    <xf numFmtId="0" fontId="0" fillId="0" borderId="15" xfId="0" applyBorder="1"/>
    <xf numFmtId="0" fontId="0" fillId="0" borderId="8" xfId="0" applyBorder="1" applyAlignment="1">
      <alignment horizontal="center" vertical="center"/>
    </xf>
    <xf numFmtId="9" fontId="38" fillId="15" borderId="77" xfId="4" applyNumberFormat="1" applyBorder="1" applyAlignment="1">
      <alignment horizontal="center"/>
    </xf>
    <xf numFmtId="165" fontId="38" fillId="15" borderId="77" xfId="4" applyNumberFormat="1" applyBorder="1" applyAlignment="1">
      <alignment horizontal="center"/>
    </xf>
    <xf numFmtId="164" fontId="4" fillId="8" borderId="3" xfId="0" applyNumberFormat="1" applyFont="1" applyFill="1" applyBorder="1"/>
    <xf numFmtId="10" fontId="0" fillId="0" borderId="1" xfId="0" applyNumberFormat="1" applyBorder="1" applyAlignment="1">
      <alignment horizontal="center"/>
    </xf>
    <xf numFmtId="0" fontId="8" fillId="0" borderId="17" xfId="0" applyFont="1" applyFill="1" applyBorder="1" applyAlignment="1">
      <alignment horizontal="center"/>
    </xf>
    <xf numFmtId="0" fontId="8" fillId="5" borderId="17" xfId="0" applyFont="1" applyFill="1" applyBorder="1" applyAlignment="1">
      <alignment horizontal="center"/>
    </xf>
    <xf numFmtId="0" fontId="8" fillId="0" borderId="23" xfId="0" applyFont="1" applyFill="1" applyBorder="1" applyAlignment="1">
      <alignment horizontal="center"/>
    </xf>
    <xf numFmtId="0" fontId="8" fillId="8" borderId="46" xfId="0" applyFont="1" applyFill="1" applyBorder="1" applyAlignment="1">
      <alignment horizontal="center" vertical="center"/>
    </xf>
    <xf numFmtId="165" fontId="17" fillId="8" borderId="4" xfId="0" applyNumberFormat="1" applyFont="1" applyFill="1" applyBorder="1" applyAlignment="1">
      <alignment horizontal="center"/>
    </xf>
    <xf numFmtId="10" fontId="0" fillId="0" borderId="19" xfId="0" applyNumberFormat="1" applyBorder="1" applyAlignment="1">
      <alignment horizontal="center"/>
    </xf>
    <xf numFmtId="9" fontId="38" fillId="15" borderId="78" xfId="4" applyNumberFormat="1" applyBorder="1" applyAlignment="1">
      <alignment horizontal="center"/>
    </xf>
    <xf numFmtId="0" fontId="0" fillId="25" borderId="59" xfId="0" applyFill="1" applyBorder="1"/>
    <xf numFmtId="10" fontId="4" fillId="5" borderId="0" xfId="0" applyNumberFormat="1" applyFont="1" applyFill="1"/>
    <xf numFmtId="0" fontId="1" fillId="21" borderId="14" xfId="0" applyFont="1" applyFill="1" applyBorder="1" applyAlignment="1">
      <alignment horizontal="left"/>
    </xf>
    <xf numFmtId="0" fontId="0" fillId="0" borderId="31" xfId="0" applyFill="1" applyBorder="1"/>
    <xf numFmtId="0" fontId="2" fillId="0" borderId="67" xfId="0" applyFont="1" applyBorder="1"/>
    <xf numFmtId="0" fontId="0" fillId="0" borderId="41" xfId="0" applyFill="1" applyBorder="1"/>
    <xf numFmtId="0" fontId="8" fillId="0" borderId="40" xfId="0" applyFont="1" applyFill="1" applyBorder="1" applyAlignment="1">
      <alignment horizontal="center" vertical="center"/>
    </xf>
    <xf numFmtId="0" fontId="2" fillId="0" borderId="18" xfId="0" applyFont="1" applyFill="1" applyBorder="1" applyAlignment="1">
      <alignment horizontal="left" indent="2"/>
    </xf>
    <xf numFmtId="0" fontId="2" fillId="0" borderId="0" xfId="0" applyFont="1"/>
    <xf numFmtId="0" fontId="2" fillId="0" borderId="8" xfId="0" applyFont="1" applyFill="1" applyBorder="1" applyAlignment="1">
      <alignment horizontal="left" indent="2"/>
    </xf>
    <xf numFmtId="0" fontId="2" fillId="0" borderId="16" xfId="0" applyFont="1" applyFill="1" applyBorder="1" applyAlignment="1">
      <alignment horizontal="left" indent="2"/>
    </xf>
    <xf numFmtId="9" fontId="0" fillId="0" borderId="0" xfId="0" applyNumberFormat="1"/>
    <xf numFmtId="0" fontId="19" fillId="0" borderId="0" xfId="0" applyFont="1"/>
    <xf numFmtId="0" fontId="2" fillId="0" borderId="1" xfId="0" applyFont="1" applyFill="1" applyBorder="1" applyAlignment="1">
      <alignment horizontal="left" vertical="top" wrapText="1"/>
    </xf>
    <xf numFmtId="10" fontId="0" fillId="0" borderId="0" xfId="0" applyNumberFormat="1"/>
    <xf numFmtId="0" fontId="2" fillId="0" borderId="2" xfId="0" applyFont="1" applyFill="1" applyBorder="1" applyAlignment="1">
      <alignment horizontal="left" indent="2"/>
    </xf>
    <xf numFmtId="0" fontId="2" fillId="22" borderId="6" xfId="0" applyFont="1" applyFill="1" applyBorder="1" applyAlignment="1">
      <alignment horizontal="right"/>
    </xf>
    <xf numFmtId="0" fontId="2" fillId="0" borderId="1" xfId="0" applyFont="1" applyFill="1" applyBorder="1" applyAlignment="1">
      <alignment horizontal="left" vertical="center" wrapText="1"/>
    </xf>
    <xf numFmtId="1" fontId="16" fillId="9" borderId="38" xfId="0" applyNumberFormat="1" applyFont="1" applyFill="1" applyBorder="1" applyAlignment="1">
      <alignment horizontal="center"/>
    </xf>
    <xf numFmtId="1" fontId="17" fillId="8" borderId="3" xfId="0" applyNumberFormat="1" applyFont="1" applyFill="1" applyBorder="1" applyAlignment="1">
      <alignment horizontal="center"/>
    </xf>
    <xf numFmtId="2" fontId="8" fillId="26" borderId="10" xfId="0" applyNumberFormat="1" applyFont="1" applyFill="1" applyBorder="1" applyAlignment="1">
      <alignment horizontal="center" vertical="center" wrapText="1"/>
    </xf>
    <xf numFmtId="2" fontId="8" fillId="27" borderId="10" xfId="0" applyNumberFormat="1" applyFont="1" applyFill="1" applyBorder="1" applyAlignment="1">
      <alignment horizontal="center" vertical="center" wrapText="1"/>
    </xf>
    <xf numFmtId="0" fontId="34" fillId="7" borderId="65" xfId="0" applyFont="1" applyFill="1" applyBorder="1" applyAlignment="1">
      <alignment horizontal="center" wrapText="1"/>
    </xf>
    <xf numFmtId="0" fontId="34" fillId="7" borderId="50" xfId="0" applyFont="1" applyFill="1" applyBorder="1" applyAlignment="1">
      <alignment horizontal="center" wrapText="1"/>
    </xf>
    <xf numFmtId="0" fontId="13" fillId="5" borderId="1" xfId="0" applyFont="1" applyFill="1" applyBorder="1" applyAlignment="1">
      <alignment vertical="top" wrapText="1"/>
    </xf>
    <xf numFmtId="0" fontId="2" fillId="0" borderId="1" xfId="0" applyFont="1" applyBorder="1"/>
    <xf numFmtId="0" fontId="2" fillId="0" borderId="3" xfId="0" applyFont="1" applyBorder="1"/>
    <xf numFmtId="2" fontId="4" fillId="5" borderId="0" xfId="0" applyNumberFormat="1" applyFont="1" applyFill="1"/>
    <xf numFmtId="0" fontId="2" fillId="0" borderId="10" xfId="0" applyFont="1" applyBorder="1"/>
    <xf numFmtId="9" fontId="42" fillId="15" borderId="79" xfId="4" applyNumberFormat="1" applyFont="1" applyBorder="1"/>
    <xf numFmtId="9" fontId="42" fillId="15" borderId="80" xfId="4" applyNumberFormat="1" applyFont="1" applyBorder="1"/>
    <xf numFmtId="164" fontId="2" fillId="5" borderId="1" xfId="15" applyNumberFormat="1" applyFont="1" applyFill="1" applyBorder="1" applyAlignment="1">
      <alignment horizontal="center"/>
    </xf>
    <xf numFmtId="2" fontId="16" fillId="0" borderId="1" xfId="0" applyNumberFormat="1" applyFont="1" applyFill="1" applyBorder="1" applyAlignment="1">
      <alignment horizontal="center"/>
    </xf>
    <xf numFmtId="0" fontId="45" fillId="5" borderId="0" xfId="0" applyFont="1" applyFill="1"/>
    <xf numFmtId="0" fontId="14" fillId="0" borderId="2" xfId="0" applyFont="1" applyFill="1" applyBorder="1" applyAlignment="1">
      <alignment vertical="top" wrapText="1"/>
    </xf>
    <xf numFmtId="0" fontId="18" fillId="0" borderId="16" xfId="0" applyFont="1" applyFill="1" applyBorder="1" applyAlignment="1">
      <alignment vertical="top" wrapText="1"/>
    </xf>
    <xf numFmtId="0" fontId="13" fillId="0" borderId="1" xfId="0" applyFont="1" applyFill="1" applyBorder="1" applyAlignment="1">
      <alignment vertical="top" wrapText="1"/>
    </xf>
    <xf numFmtId="0" fontId="13" fillId="0" borderId="19" xfId="0" applyFont="1" applyFill="1" applyBorder="1" applyAlignment="1">
      <alignment wrapText="1"/>
    </xf>
    <xf numFmtId="0" fontId="13" fillId="0" borderId="38" xfId="0" applyFont="1" applyFill="1" applyBorder="1" applyAlignment="1">
      <alignment wrapText="1"/>
    </xf>
    <xf numFmtId="0" fontId="15" fillId="0" borderId="4" xfId="0" applyFont="1" applyFill="1" applyBorder="1" applyAlignment="1">
      <alignment vertical="top" wrapText="1"/>
    </xf>
    <xf numFmtId="0" fontId="15" fillId="0" borderId="1" xfId="0" applyFont="1" applyFill="1" applyBorder="1" applyAlignment="1">
      <alignment vertical="top" wrapText="1"/>
    </xf>
    <xf numFmtId="0" fontId="15" fillId="0" borderId="14" xfId="0" applyFont="1" applyFill="1" applyBorder="1" applyAlignment="1">
      <alignment vertical="top" wrapText="1"/>
    </xf>
    <xf numFmtId="9" fontId="38" fillId="21" borderId="0" xfId="4" applyNumberFormat="1" applyFill="1" applyBorder="1" applyAlignment="1">
      <alignment horizontal="center"/>
    </xf>
    <xf numFmtId="0" fontId="48" fillId="0" borderId="13" xfId="0" applyFont="1" applyBorder="1" applyAlignment="1">
      <alignment vertical="center" wrapText="1"/>
    </xf>
    <xf numFmtId="0" fontId="48" fillId="0" borderId="5" xfId="0" applyFont="1" applyBorder="1" applyAlignment="1">
      <alignment vertical="center" wrapText="1"/>
    </xf>
    <xf numFmtId="9" fontId="2" fillId="3" borderId="19" xfId="14" applyNumberFormat="1" applyFont="1" applyFill="1" applyBorder="1" applyAlignment="1">
      <alignment horizontal="center"/>
    </xf>
    <xf numFmtId="9" fontId="2" fillId="3" borderId="1" xfId="14" applyNumberFormat="1" applyFont="1" applyFill="1" applyBorder="1" applyAlignment="1">
      <alignment horizontal="center"/>
    </xf>
    <xf numFmtId="0" fontId="2" fillId="3" borderId="1" xfId="14" applyNumberFormat="1" applyFont="1" applyFill="1" applyBorder="1" applyAlignment="1">
      <alignment horizontal="center"/>
    </xf>
    <xf numFmtId="0" fontId="2" fillId="5" borderId="0" xfId="0" applyFont="1" applyFill="1"/>
    <xf numFmtId="2" fontId="19" fillId="3" borderId="1" xfId="0" applyNumberFormat="1" applyFont="1" applyFill="1" applyBorder="1" applyAlignment="1">
      <alignment horizontal="center"/>
    </xf>
    <xf numFmtId="165" fontId="2" fillId="5" borderId="0" xfId="0" applyNumberFormat="1" applyFont="1" applyFill="1"/>
    <xf numFmtId="9" fontId="2" fillId="9" borderId="37" xfId="15" applyFont="1" applyFill="1" applyBorder="1" applyAlignment="1">
      <alignment horizontal="center"/>
    </xf>
    <xf numFmtId="0" fontId="2" fillId="9" borderId="19" xfId="0" applyFont="1" applyFill="1" applyBorder="1" applyAlignment="1">
      <alignment horizontal="center"/>
    </xf>
    <xf numFmtId="0" fontId="13" fillId="28" borderId="11" xfId="0" applyFont="1" applyFill="1" applyBorder="1"/>
    <xf numFmtId="0" fontId="13" fillId="28" borderId="26" xfId="0" applyFont="1" applyFill="1" applyBorder="1"/>
    <xf numFmtId="0" fontId="13" fillId="29" borderId="0" xfId="0" applyFont="1" applyFill="1"/>
    <xf numFmtId="0" fontId="13" fillId="29" borderId="5" xfId="0" applyFont="1" applyFill="1" applyBorder="1"/>
    <xf numFmtId="0" fontId="13" fillId="0" borderId="11" xfId="0" applyFont="1" applyBorder="1"/>
    <xf numFmtId="0" fontId="13" fillId="28" borderId="75" xfId="0" applyFont="1" applyFill="1" applyBorder="1"/>
    <xf numFmtId="0" fontId="13" fillId="30" borderId="58" xfId="0" applyFont="1" applyFill="1" applyBorder="1"/>
    <xf numFmtId="0" fontId="13" fillId="28" borderId="53" xfId="0" applyFont="1" applyFill="1" applyBorder="1"/>
    <xf numFmtId="0" fontId="2" fillId="3" borderId="3" xfId="14" applyNumberFormat="1" applyFont="1" applyFill="1" applyBorder="1" applyAlignment="1">
      <alignment horizontal="center"/>
    </xf>
    <xf numFmtId="0" fontId="15" fillId="0" borderId="30" xfId="0" applyFont="1" applyFill="1" applyBorder="1" applyAlignment="1">
      <alignment vertical="top" wrapText="1"/>
    </xf>
    <xf numFmtId="0" fontId="15" fillId="0" borderId="84" xfId="0" applyFont="1" applyFill="1" applyBorder="1" applyAlignment="1">
      <alignment vertical="top" wrapText="1"/>
    </xf>
    <xf numFmtId="0" fontId="13" fillId="0" borderId="1" xfId="0" applyFont="1" applyFill="1" applyBorder="1" applyAlignment="1">
      <alignment wrapText="1"/>
    </xf>
    <xf numFmtId="0" fontId="23" fillId="0" borderId="4" xfId="0" applyFont="1" applyFill="1" applyBorder="1" applyAlignment="1">
      <alignment vertical="center" wrapText="1"/>
    </xf>
    <xf numFmtId="0" fontId="13" fillId="0" borderId="0" xfId="0" applyFont="1"/>
    <xf numFmtId="0" fontId="13" fillId="19" borderId="5" xfId="0" applyFont="1" applyFill="1" applyBorder="1" applyAlignment="1">
      <alignment vertical="center" wrapText="1"/>
    </xf>
    <xf numFmtId="0" fontId="48" fillId="19" borderId="27" xfId="0" applyFont="1" applyFill="1" applyBorder="1" applyAlignment="1">
      <alignment horizontal="center" vertical="center" wrapText="1"/>
    </xf>
    <xf numFmtId="0" fontId="13" fillId="0" borderId="13" xfId="0" applyFont="1" applyBorder="1" applyAlignment="1">
      <alignment vertical="center" wrapText="1"/>
    </xf>
    <xf numFmtId="0" fontId="13" fillId="0" borderId="5" xfId="0" applyFont="1" applyBorder="1" applyAlignment="1">
      <alignment vertical="center" wrapText="1"/>
    </xf>
    <xf numFmtId="0" fontId="46" fillId="20" borderId="42" xfId="0" applyFont="1" applyFill="1" applyBorder="1" applyAlignment="1">
      <alignment wrapText="1"/>
    </xf>
    <xf numFmtId="0" fontId="47" fillId="20" borderId="35" xfId="0" applyFont="1" applyFill="1" applyBorder="1" applyAlignment="1">
      <alignment horizontal="center" wrapText="1"/>
    </xf>
    <xf numFmtId="0" fontId="47" fillId="20" borderId="36" xfId="0" applyFont="1" applyFill="1" applyBorder="1" applyAlignment="1">
      <alignment horizontal="center" wrapText="1"/>
    </xf>
    <xf numFmtId="0" fontId="14" fillId="0" borderId="61" xfId="0" applyFont="1" applyFill="1" applyBorder="1" applyAlignment="1">
      <alignment vertical="top" wrapText="1"/>
    </xf>
    <xf numFmtId="0" fontId="14" fillId="0" borderId="81" xfId="0" applyFont="1" applyFill="1" applyBorder="1" applyAlignment="1">
      <alignment vertical="top" wrapText="1"/>
    </xf>
    <xf numFmtId="0" fontId="14" fillId="0" borderId="44" xfId="0" applyFont="1" applyFill="1" applyBorder="1" applyAlignment="1">
      <alignment vertical="top" wrapText="1"/>
    </xf>
    <xf numFmtId="0" fontId="18" fillId="0" borderId="1" xfId="0" applyFont="1" applyFill="1" applyBorder="1" applyAlignment="1">
      <alignment vertical="top" wrapText="1"/>
    </xf>
    <xf numFmtId="0" fontId="18" fillId="0" borderId="61" xfId="0" applyFont="1" applyFill="1" applyBorder="1" applyAlignment="1">
      <alignment vertical="top" wrapText="1"/>
    </xf>
    <xf numFmtId="165" fontId="16" fillId="5" borderId="4" xfId="0" applyNumberFormat="1" applyFont="1" applyFill="1" applyBorder="1" applyAlignment="1">
      <alignment horizontal="center"/>
    </xf>
    <xf numFmtId="165" fontId="16" fillId="8" borderId="4" xfId="0" applyNumberFormat="1" applyFont="1" applyFill="1" applyBorder="1" applyAlignment="1">
      <alignment horizontal="center"/>
    </xf>
    <xf numFmtId="165" fontId="19" fillId="3" borderId="1" xfId="0" applyNumberFormat="1" applyFont="1" applyFill="1" applyBorder="1" applyAlignment="1">
      <alignment horizontal="center"/>
    </xf>
    <xf numFmtId="0" fontId="2" fillId="5" borderId="9" xfId="0" applyFont="1" applyFill="1" applyBorder="1"/>
    <xf numFmtId="9" fontId="2" fillId="5" borderId="1" xfId="14" applyFont="1" applyFill="1" applyBorder="1"/>
    <xf numFmtId="0" fontId="7" fillId="2" borderId="19" xfId="0" applyFont="1" applyFill="1" applyBorder="1" applyAlignment="1">
      <alignment horizontal="center"/>
    </xf>
    <xf numFmtId="0" fontId="7" fillId="2" borderId="38" xfId="0" applyFont="1" applyFill="1" applyBorder="1" applyAlignment="1">
      <alignment horizontal="center"/>
    </xf>
    <xf numFmtId="0" fontId="0" fillId="0" borderId="1" xfId="0" applyBorder="1" applyAlignment="1">
      <alignment horizontal="left"/>
    </xf>
    <xf numFmtId="0" fontId="0" fillId="0" borderId="14" xfId="0" applyBorder="1" applyAlignment="1">
      <alignment horizontal="left"/>
    </xf>
    <xf numFmtId="0" fontId="4" fillId="0" borderId="1" xfId="0" applyFont="1" applyBorder="1" applyAlignment="1">
      <alignment horizontal="left"/>
    </xf>
    <xf numFmtId="0" fontId="0" fillId="0" borderId="16" xfId="0" applyBorder="1" applyAlignment="1">
      <alignment horizontal="center" vertical="center"/>
    </xf>
    <xf numFmtId="0" fontId="0" fillId="0" borderId="46" xfId="0" applyBorder="1" applyAlignment="1">
      <alignment horizontal="center" vertical="center"/>
    </xf>
    <xf numFmtId="0" fontId="0" fillId="0" borderId="2" xfId="0" applyBorder="1" applyAlignment="1">
      <alignment horizontal="center" vertical="center"/>
    </xf>
    <xf numFmtId="0" fontId="8" fillId="0" borderId="47" xfId="0" applyFont="1" applyBorder="1" applyAlignment="1">
      <alignment horizontal="left" vertical="top" wrapText="1"/>
    </xf>
    <xf numFmtId="0" fontId="8" fillId="0" borderId="56" xfId="0" applyFont="1" applyBorder="1" applyAlignment="1">
      <alignment horizontal="left" vertical="top" wrapText="1"/>
    </xf>
    <xf numFmtId="0" fontId="8" fillId="0" borderId="31" xfId="0" applyFont="1" applyBorder="1" applyAlignment="1">
      <alignment horizontal="left" vertical="top" wrapText="1"/>
    </xf>
    <xf numFmtId="0" fontId="8" fillId="0" borderId="58" xfId="0" applyFont="1" applyBorder="1" applyAlignment="1">
      <alignment horizontal="left" vertical="top" wrapText="1"/>
    </xf>
    <xf numFmtId="0" fontId="8" fillId="0" borderId="41" xfId="0" applyFont="1" applyBorder="1" applyAlignment="1">
      <alignment horizontal="left" vertical="top" wrapText="1"/>
    </xf>
    <xf numFmtId="0" fontId="8" fillId="0" borderId="75" xfId="0" applyFont="1" applyBorder="1" applyAlignment="1">
      <alignment horizontal="left" vertical="top" wrapText="1"/>
    </xf>
    <xf numFmtId="0" fontId="0" fillId="0" borderId="76" xfId="0" applyBorder="1" applyAlignment="1">
      <alignment horizontal="center" vertical="center"/>
    </xf>
    <xf numFmtId="0" fontId="8" fillId="0" borderId="62" xfId="0" applyFont="1" applyBorder="1" applyAlignment="1">
      <alignment horizontal="left" vertical="top" wrapText="1"/>
    </xf>
    <xf numFmtId="0" fontId="8" fillId="0" borderId="51" xfId="0" applyFont="1" applyBorder="1" applyAlignment="1">
      <alignment horizontal="left" vertical="top" wrapText="1"/>
    </xf>
    <xf numFmtId="0" fontId="8" fillId="0" borderId="32" xfId="0" applyFont="1" applyBorder="1" applyAlignment="1">
      <alignment horizontal="left" vertical="top" wrapText="1"/>
    </xf>
    <xf numFmtId="0" fontId="8" fillId="0" borderId="74" xfId="0" applyFont="1" applyBorder="1" applyAlignment="1">
      <alignment horizontal="left" vertical="top" wrapText="1"/>
    </xf>
    <xf numFmtId="0" fontId="0" fillId="0" borderId="32" xfId="0" applyBorder="1" applyAlignment="1">
      <alignment horizontal="left" vertical="top"/>
    </xf>
    <xf numFmtId="0" fontId="0" fillId="0" borderId="74" xfId="0" applyBorder="1" applyAlignment="1">
      <alignment horizontal="left" vertical="top"/>
    </xf>
    <xf numFmtId="0" fontId="7" fillId="2" borderId="28" xfId="0" applyFont="1" applyFill="1" applyBorder="1" applyAlignment="1">
      <alignment horizontal="center"/>
    </xf>
    <xf numFmtId="0" fontId="7" fillId="2" borderId="21" xfId="0" applyFont="1" applyFill="1" applyBorder="1" applyAlignment="1">
      <alignment horizontal="center"/>
    </xf>
    <xf numFmtId="0" fontId="8" fillId="0" borderId="40"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21" xfId="0" applyFont="1" applyFill="1" applyBorder="1" applyAlignment="1">
      <alignment horizontal="center" vertical="center"/>
    </xf>
    <xf numFmtId="0" fontId="2" fillId="9" borderId="29" xfId="0" applyFont="1" applyFill="1" applyBorder="1" applyAlignment="1">
      <alignment horizontal="center" vertical="center"/>
    </xf>
    <xf numFmtId="0" fontId="2" fillId="9" borderId="52" xfId="0" applyFont="1" applyFill="1" applyBorder="1" applyAlignment="1">
      <alignment horizontal="center" vertical="center"/>
    </xf>
    <xf numFmtId="0" fontId="2" fillId="9" borderId="53" xfId="0" applyFont="1" applyFill="1" applyBorder="1" applyAlignment="1">
      <alignment horizontal="center" vertical="center"/>
    </xf>
    <xf numFmtId="0" fontId="4" fillId="8" borderId="29" xfId="0" applyFont="1" applyFill="1" applyBorder="1" applyAlignment="1">
      <alignment horizontal="center" vertical="center"/>
    </xf>
    <xf numFmtId="0" fontId="4" fillId="8" borderId="52" xfId="0" applyFont="1" applyFill="1" applyBorder="1" applyAlignment="1">
      <alignment horizontal="center" vertical="center"/>
    </xf>
    <xf numFmtId="0" fontId="4" fillId="8" borderId="53" xfId="0" applyFont="1" applyFill="1" applyBorder="1" applyAlignment="1">
      <alignment horizontal="center" vertical="center"/>
    </xf>
    <xf numFmtId="0" fontId="4" fillId="5" borderId="0" xfId="0" applyFont="1" applyFill="1" applyAlignment="1">
      <alignment horizontal="left" wrapText="1"/>
    </xf>
    <xf numFmtId="0" fontId="8" fillId="5" borderId="48" xfId="0" applyFont="1" applyFill="1" applyBorder="1" applyAlignment="1">
      <alignment horizontal="center" vertical="center" wrapText="1"/>
    </xf>
    <xf numFmtId="0" fontId="8" fillId="5" borderId="50" xfId="0" applyFont="1" applyFill="1" applyBorder="1" applyAlignment="1">
      <alignment horizontal="center" vertical="center" wrapText="1"/>
    </xf>
    <xf numFmtId="0" fontId="2" fillId="5" borderId="55" xfId="0" applyFont="1" applyFill="1" applyBorder="1" applyAlignment="1">
      <alignment horizontal="left" vertical="top" wrapText="1"/>
    </xf>
    <xf numFmtId="0" fontId="2" fillId="5" borderId="56"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58" xfId="0" applyFont="1" applyFill="1" applyBorder="1" applyAlignment="1">
      <alignment horizontal="left" vertical="top" wrapText="1"/>
    </xf>
    <xf numFmtId="0" fontId="2" fillId="5" borderId="60" xfId="0" applyFont="1" applyFill="1" applyBorder="1" applyAlignment="1">
      <alignment horizontal="left" vertical="top" wrapText="1"/>
    </xf>
    <xf numFmtId="0" fontId="2" fillId="5" borderId="51" xfId="0" applyFont="1" applyFill="1" applyBorder="1" applyAlignment="1">
      <alignment horizontal="left" vertical="top" wrapText="1"/>
    </xf>
    <xf numFmtId="0" fontId="2" fillId="5" borderId="54" xfId="0" applyFont="1" applyFill="1" applyBorder="1" applyAlignment="1">
      <alignment horizontal="left" vertical="top" wrapText="1"/>
    </xf>
    <xf numFmtId="0" fontId="2" fillId="5" borderId="57" xfId="0" applyFont="1" applyFill="1" applyBorder="1" applyAlignment="1">
      <alignment horizontal="left" vertical="top" wrapText="1"/>
    </xf>
    <xf numFmtId="0" fontId="2" fillId="5" borderId="59" xfId="0" applyFont="1" applyFill="1" applyBorder="1" applyAlignment="1">
      <alignment horizontal="left" vertical="top" wrapText="1"/>
    </xf>
    <xf numFmtId="0" fontId="0" fillId="9" borderId="29" xfId="0" applyFont="1" applyFill="1" applyBorder="1" applyAlignment="1">
      <alignment horizontal="center" vertical="center"/>
    </xf>
    <xf numFmtId="0" fontId="4" fillId="9" borderId="52" xfId="0" applyFont="1" applyFill="1" applyBorder="1" applyAlignment="1">
      <alignment horizontal="center" vertical="center"/>
    </xf>
    <xf numFmtId="0" fontId="4" fillId="9" borderId="53" xfId="0" applyFont="1" applyFill="1" applyBorder="1" applyAlignment="1">
      <alignment horizontal="center" vertical="center"/>
    </xf>
    <xf numFmtId="167" fontId="11" fillId="5" borderId="0" xfId="0" applyNumberFormat="1" applyFont="1" applyFill="1" applyAlignment="1">
      <alignment horizontal="center"/>
    </xf>
    <xf numFmtId="0" fontId="12" fillId="5" borderId="0" xfId="0" applyFont="1" applyFill="1" applyAlignment="1">
      <alignment horizontal="center"/>
    </xf>
    <xf numFmtId="0" fontId="37" fillId="14" borderId="63" xfId="2" applyBorder="1" applyAlignment="1">
      <alignment horizontal="center"/>
    </xf>
    <xf numFmtId="0" fontId="37" fillId="14" borderId="25" xfId="2" applyBorder="1" applyAlignment="1">
      <alignment horizontal="center"/>
    </xf>
    <xf numFmtId="0" fontId="37" fillId="14" borderId="27" xfId="2" applyBorder="1" applyAlignment="1">
      <alignment horizontal="center"/>
    </xf>
    <xf numFmtId="0" fontId="36" fillId="13" borderId="17" xfId="1" applyBorder="1" applyAlignment="1">
      <alignment horizontal="center"/>
    </xf>
    <xf numFmtId="0" fontId="37" fillId="14" borderId="57" xfId="2" applyBorder="1" applyAlignment="1">
      <alignment horizontal="center"/>
    </xf>
    <xf numFmtId="0" fontId="37" fillId="14" borderId="0" xfId="2" applyBorder="1" applyAlignment="1">
      <alignment horizontal="center"/>
    </xf>
    <xf numFmtId="0" fontId="8" fillId="5" borderId="28" xfId="0" applyFont="1" applyFill="1" applyBorder="1" applyAlignment="1">
      <alignment horizontal="center" vertical="center"/>
    </xf>
    <xf numFmtId="0" fontId="8" fillId="5" borderId="21" xfId="0" applyFont="1" applyFill="1" applyBorder="1" applyAlignment="1">
      <alignment horizontal="center" vertical="center"/>
    </xf>
    <xf numFmtId="0" fontId="8" fillId="0" borderId="30" xfId="0" applyFont="1" applyFill="1" applyBorder="1" applyAlignment="1">
      <alignment horizontal="center" vertical="center"/>
    </xf>
    <xf numFmtId="0" fontId="8" fillId="5" borderId="37" xfId="0" applyFont="1" applyFill="1" applyBorder="1" applyAlignment="1">
      <alignment horizontal="center" vertical="center"/>
    </xf>
    <xf numFmtId="0" fontId="0" fillId="0" borderId="51" xfId="0" applyBorder="1"/>
    <xf numFmtId="0" fontId="8" fillId="0" borderId="40"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2" fillId="8" borderId="29" xfId="0" applyFont="1" applyFill="1" applyBorder="1" applyAlignment="1">
      <alignment horizontal="center" vertical="center"/>
    </xf>
    <xf numFmtId="0" fontId="0" fillId="0" borderId="50" xfId="0" applyBorder="1"/>
    <xf numFmtId="0" fontId="8" fillId="0" borderId="31" xfId="0" applyFont="1" applyFill="1" applyBorder="1" applyAlignment="1">
      <alignment horizontal="center" vertical="center" wrapText="1"/>
    </xf>
    <xf numFmtId="165" fontId="0" fillId="6" borderId="19" xfId="0" applyNumberFormat="1" applyFill="1" applyBorder="1" applyAlignment="1">
      <alignment horizontal="center"/>
    </xf>
    <xf numFmtId="0" fontId="0" fillId="6" borderId="19" xfId="0" applyFill="1" applyBorder="1" applyAlignment="1">
      <alignment horizontal="center"/>
    </xf>
    <xf numFmtId="0" fontId="2" fillId="6" borderId="1" xfId="0" applyFont="1" applyFill="1" applyBorder="1" applyAlignment="1">
      <alignment horizontal="center"/>
    </xf>
    <xf numFmtId="0" fontId="4" fillId="6" borderId="1" xfId="0" applyFont="1" applyFill="1" applyBorder="1" applyAlignment="1">
      <alignment horizontal="center"/>
    </xf>
    <xf numFmtId="0" fontId="2" fillId="6" borderId="10" xfId="0" applyFont="1" applyFill="1" applyBorder="1" applyAlignment="1">
      <alignment horizontal="center"/>
    </xf>
    <xf numFmtId="0" fontId="4" fillId="6" borderId="10" xfId="0" applyFont="1" applyFill="1" applyBorder="1" applyAlignment="1">
      <alignment horizontal="center"/>
    </xf>
    <xf numFmtId="2" fontId="0" fillId="6" borderId="19" xfId="0" applyNumberFormat="1" applyFill="1" applyBorder="1" applyAlignment="1">
      <alignment horizontal="center"/>
    </xf>
    <xf numFmtId="2" fontId="0" fillId="6" borderId="1" xfId="0" applyNumberFormat="1" applyFill="1" applyBorder="1" applyAlignment="1">
      <alignment horizontal="center"/>
    </xf>
    <xf numFmtId="2" fontId="0" fillId="6" borderId="10" xfId="0" applyNumberFormat="1" applyFill="1" applyBorder="1" applyAlignment="1">
      <alignment horizontal="center"/>
    </xf>
    <xf numFmtId="0" fontId="20" fillId="0" borderId="60" xfId="0" applyFont="1" applyBorder="1" applyAlignment="1">
      <alignment horizontal="center" vertical="center" wrapText="1"/>
    </xf>
    <xf numFmtId="0" fontId="23" fillId="10" borderId="39" xfId="0" applyFont="1" applyFill="1" applyBorder="1" applyAlignment="1">
      <alignment horizontal="center" vertical="top" wrapText="1"/>
    </xf>
    <xf numFmtId="0" fontId="23" fillId="10" borderId="40" xfId="0" applyFont="1" applyFill="1" applyBorder="1" applyAlignment="1">
      <alignment horizontal="center" vertical="top"/>
    </xf>
    <xf numFmtId="0" fontId="23" fillId="10" borderId="48" xfId="0" applyFont="1" applyFill="1" applyBorder="1" applyAlignment="1">
      <alignment horizontal="center" vertical="top"/>
    </xf>
    <xf numFmtId="0" fontId="25" fillId="10" borderId="39" xfId="0" applyFont="1" applyFill="1" applyBorder="1" applyAlignment="1">
      <alignment horizontal="center" vertical="top" wrapText="1"/>
    </xf>
    <xf numFmtId="0" fontId="25" fillId="10" borderId="40" xfId="0" applyFont="1" applyFill="1" applyBorder="1" applyAlignment="1">
      <alignment horizontal="center" vertical="top"/>
    </xf>
    <xf numFmtId="0" fontId="25" fillId="10" borderId="48" xfId="0" applyFont="1" applyFill="1" applyBorder="1" applyAlignment="1">
      <alignment horizontal="center" vertical="top"/>
    </xf>
    <xf numFmtId="0" fontId="28" fillId="10" borderId="39" xfId="0" applyFont="1" applyFill="1" applyBorder="1" applyAlignment="1">
      <alignment horizontal="center" vertical="center" wrapText="1"/>
    </xf>
    <xf numFmtId="0" fontId="28" fillId="10" borderId="40" xfId="0" applyFont="1" applyFill="1" applyBorder="1" applyAlignment="1">
      <alignment horizontal="center" vertical="center" wrapText="1"/>
    </xf>
    <xf numFmtId="0" fontId="28" fillId="10" borderId="48" xfId="0" applyFont="1" applyFill="1" applyBorder="1" applyAlignment="1">
      <alignment horizontal="center" vertical="center" wrapText="1"/>
    </xf>
    <xf numFmtId="0" fontId="23" fillId="11" borderId="39" xfId="0" applyFont="1" applyFill="1" applyBorder="1" applyAlignment="1">
      <alignment horizontal="center" vertical="center" wrapText="1"/>
    </xf>
    <xf numFmtId="0" fontId="26" fillId="11" borderId="40" xfId="0" applyFont="1" applyFill="1" applyBorder="1" applyAlignment="1">
      <alignment horizontal="center" vertical="center" wrapText="1"/>
    </xf>
    <xf numFmtId="0" fontId="26" fillId="11" borderId="48"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6" borderId="40"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39" xfId="0" applyFont="1" applyFill="1" applyBorder="1" applyAlignment="1">
      <alignment horizontal="center" vertical="top" wrapText="1"/>
    </xf>
    <xf numFmtId="0" fontId="23" fillId="6" borderId="40" xfId="0" applyFont="1" applyFill="1" applyBorder="1" applyAlignment="1">
      <alignment horizontal="center" vertical="top" wrapText="1"/>
    </xf>
    <xf numFmtId="0" fontId="0" fillId="6" borderId="48" xfId="0" applyFill="1" applyBorder="1" applyAlignment="1">
      <alignment wrapText="1"/>
    </xf>
    <xf numFmtId="0" fontId="23" fillId="12" borderId="39" xfId="0" applyFont="1" applyFill="1" applyBorder="1" applyAlignment="1">
      <alignment horizontal="center" vertical="center" wrapText="1"/>
    </xf>
    <xf numFmtId="0" fontId="23" fillId="12" borderId="40" xfId="0" applyFont="1" applyFill="1" applyBorder="1" applyAlignment="1">
      <alignment horizontal="center" vertical="center" wrapText="1"/>
    </xf>
    <xf numFmtId="0" fontId="0" fillId="6" borderId="48" xfId="0" applyFill="1" applyBorder="1" applyAlignment="1">
      <alignment vertical="center" wrapText="1"/>
    </xf>
    <xf numFmtId="0" fontId="50" fillId="0" borderId="60" xfId="0" applyFont="1" applyBorder="1" applyAlignment="1">
      <alignment horizontal="center" vertical="center" wrapText="1"/>
    </xf>
    <xf numFmtId="0" fontId="48" fillId="19" borderId="82" xfId="0" applyFont="1" applyFill="1" applyBorder="1" applyAlignment="1">
      <alignment horizontal="center" vertical="center" wrapText="1"/>
    </xf>
    <xf numFmtId="0" fontId="48" fillId="19" borderId="24" xfId="0" applyFont="1" applyFill="1" applyBorder="1" applyAlignment="1">
      <alignment horizontal="center" vertical="center" wrapText="1"/>
    </xf>
    <xf numFmtId="0" fontId="48" fillId="19" borderId="83" xfId="0" applyFont="1" applyFill="1" applyBorder="1" applyAlignment="1">
      <alignment horizontal="center" vertical="center" wrapText="1"/>
    </xf>
    <xf numFmtId="0" fontId="48" fillId="19" borderId="63" xfId="0" applyFont="1" applyFill="1" applyBorder="1" applyAlignment="1">
      <alignment horizontal="center" vertical="center" wrapText="1"/>
    </xf>
    <xf numFmtId="0" fontId="48" fillId="19" borderId="25" xfId="0" applyFont="1" applyFill="1" applyBorder="1" applyAlignment="1">
      <alignment horizontal="center" vertical="center" wrapText="1"/>
    </xf>
    <xf numFmtId="0" fontId="48" fillId="19" borderId="27" xfId="0" applyFont="1" applyFill="1" applyBorder="1" applyAlignment="1">
      <alignment horizontal="center" vertical="center" wrapText="1"/>
    </xf>
    <xf numFmtId="0" fontId="8" fillId="20" borderId="63" xfId="0" applyFont="1" applyFill="1" applyBorder="1" applyAlignment="1">
      <alignment horizontal="center" wrapText="1"/>
    </xf>
    <xf numFmtId="0" fontId="0" fillId="0" borderId="25" xfId="0" applyBorder="1" applyAlignment="1">
      <alignment horizontal="center" wrapText="1"/>
    </xf>
    <xf numFmtId="0" fontId="0" fillId="0" borderId="27" xfId="0" applyBorder="1" applyAlignment="1">
      <alignment horizontal="center" wrapText="1"/>
    </xf>
    <xf numFmtId="0" fontId="33" fillId="7" borderId="13" xfId="0" applyFont="1" applyFill="1" applyBorder="1" applyAlignment="1">
      <alignment horizontal="center" wrapText="1"/>
    </xf>
    <xf numFmtId="0" fontId="33" fillId="7" borderId="26" xfId="0" applyFont="1" applyFill="1" applyBorder="1" applyAlignment="1">
      <alignment horizontal="center" wrapText="1"/>
    </xf>
    <xf numFmtId="0" fontId="13" fillId="5" borderId="0" xfId="0" applyFont="1" applyFill="1" applyAlignment="1">
      <alignment horizontal="center"/>
    </xf>
    <xf numFmtId="0" fontId="20" fillId="0" borderId="64" xfId="0" applyFont="1" applyBorder="1" applyAlignment="1">
      <alignment horizontal="center" vertical="center" wrapText="1"/>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41" fillId="14" borderId="47" xfId="2" applyFont="1" applyBorder="1" applyAlignment="1">
      <alignment horizontal="center"/>
    </xf>
    <xf numFmtId="0" fontId="41" fillId="14" borderId="44" xfId="2" applyFont="1" applyBorder="1" applyAlignment="1">
      <alignment horizontal="center"/>
    </xf>
  </cellXfs>
  <cellStyles count="17">
    <cellStyle name="40% - Accent1" xfId="1" builtinId="31"/>
    <cellStyle name="Accent1" xfId="2" builtinId="29"/>
    <cellStyle name="Currency" xfId="3" builtinId="4"/>
    <cellStyle name="Input" xfId="4" builtinId="20"/>
    <cellStyle name="MLComma0" xfId="5"/>
    <cellStyle name="MLDollar0" xfId="6"/>
    <cellStyle name="MLEuro0" xfId="7"/>
    <cellStyle name="MLMultiple0" xfId="8"/>
    <cellStyle name="MLPercent0" xfId="9"/>
    <cellStyle name="MLPound0" xfId="10"/>
    <cellStyle name="MLYen0" xfId="11"/>
    <cellStyle name="Normal" xfId="0" builtinId="0"/>
    <cellStyle name="Normal 2" xfId="12"/>
    <cellStyle name="Normal_Coool Buttonz for Excel v2-1" xfId="13"/>
    <cellStyle name="Percent" xfId="14" builtinId="5"/>
    <cellStyle name="Percent 2" xfId="15"/>
    <cellStyle name="Standard_Übersicht Haushalte" xfId="16"/>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3D3D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CC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mruColors>
      <color rgb="FFC0C0C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1</xdr:col>
      <xdr:colOff>9525</xdr:colOff>
      <xdr:row>3</xdr:row>
      <xdr:rowOff>133350</xdr:rowOff>
    </xdr:to>
    <xdr:pic>
      <xdr:nvPicPr>
        <xdr:cNvPr id="1365" name="Picture 1" descr="Sym pos white_a"/>
        <xdr:cNvPicPr>
          <a:picLocks noChangeAspect="1" noChangeArrowheads="1"/>
        </xdr:cNvPicPr>
      </xdr:nvPicPr>
      <xdr:blipFill>
        <a:blip xmlns:r="http://schemas.openxmlformats.org/officeDocument/2006/relationships" r:embed="rId1" cstate="print"/>
        <a:srcRect/>
        <a:stretch>
          <a:fillRect/>
        </a:stretch>
      </xdr:blipFill>
      <xdr:spPr bwMode="black">
        <a:xfrm>
          <a:off x="76200" y="47625"/>
          <a:ext cx="590550" cy="571500"/>
        </a:xfrm>
        <a:prstGeom prst="rect">
          <a:avLst/>
        </a:prstGeom>
        <a:noFill/>
        <a:ln w="9525">
          <a:noFill/>
          <a:miter lim="800000"/>
          <a:headEnd/>
          <a:tailEnd/>
        </a:ln>
      </xdr:spPr>
    </xdr:pic>
    <xdr:clientData/>
  </xdr:twoCellAnchor>
  <xdr:twoCellAnchor editAs="oneCell">
    <xdr:from>
      <xdr:col>1</xdr:col>
      <xdr:colOff>152400</xdr:colOff>
      <xdr:row>0</xdr:row>
      <xdr:rowOff>47625</xdr:rowOff>
    </xdr:from>
    <xdr:to>
      <xdr:col>1</xdr:col>
      <xdr:colOff>600075</xdr:colOff>
      <xdr:row>3</xdr:row>
      <xdr:rowOff>123825</xdr:rowOff>
    </xdr:to>
    <xdr:pic>
      <xdr:nvPicPr>
        <xdr:cNvPr id="1366" name="Picture 2" descr="little rocket no mark"/>
        <xdr:cNvPicPr>
          <a:picLocks noChangeAspect="1" noChangeArrowheads="1"/>
        </xdr:cNvPicPr>
      </xdr:nvPicPr>
      <xdr:blipFill>
        <a:blip xmlns:r="http://schemas.openxmlformats.org/officeDocument/2006/relationships" r:embed="rId2" cstate="print"/>
        <a:srcRect/>
        <a:stretch>
          <a:fillRect/>
        </a:stretch>
      </xdr:blipFill>
      <xdr:spPr bwMode="auto">
        <a:xfrm>
          <a:off x="809625" y="47625"/>
          <a:ext cx="447675" cy="561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0</xdr:row>
      <xdr:rowOff>28575</xdr:rowOff>
    </xdr:from>
    <xdr:to>
      <xdr:col>0</xdr:col>
      <xdr:colOff>1133475</xdr:colOff>
      <xdr:row>4</xdr:row>
      <xdr:rowOff>123825</xdr:rowOff>
    </xdr:to>
    <xdr:pic macro="[0]!Home">
      <xdr:nvPicPr>
        <xdr:cNvPr id="3355" name="Picture 12" descr="Rowe Elementary School Seal v"/>
        <xdr:cNvPicPr>
          <a:picLocks noChangeAspect="1" noChangeArrowheads="1"/>
        </xdr:cNvPicPr>
      </xdr:nvPicPr>
      <xdr:blipFill>
        <a:blip xmlns:r="http://schemas.openxmlformats.org/officeDocument/2006/relationships" r:embed="rId1" cstate="print"/>
        <a:srcRect/>
        <a:stretch>
          <a:fillRect/>
        </a:stretch>
      </xdr:blipFill>
      <xdr:spPr bwMode="auto">
        <a:xfrm>
          <a:off x="304800" y="28575"/>
          <a:ext cx="828675" cy="8382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9525</xdr:colOff>
          <xdr:row>1</xdr:row>
          <xdr:rowOff>66675</xdr:rowOff>
        </xdr:from>
        <xdr:to>
          <xdr:col>8</xdr:col>
          <xdr:colOff>1790700</xdr:colOff>
          <xdr:row>3</xdr:row>
          <xdr:rowOff>66675</xdr:rowOff>
        </xdr:to>
        <xdr:sp macro="" textlink="">
          <xdr:nvSpPr>
            <xdr:cNvPr id="3090" name="Button 18" hidden="1">
              <a:extLst>
                <a:ext uri="{63B3BB69-23CF-44E3-9099-C40C66FF867C}">
                  <a14:compatExt spid="_x0000_s3090"/>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409575</xdr:colOff>
          <xdr:row>0</xdr:row>
          <xdr:rowOff>114300</xdr:rowOff>
        </xdr:from>
        <xdr:to>
          <xdr:col>0</xdr:col>
          <xdr:colOff>2314575</xdr:colOff>
          <xdr:row>3</xdr:row>
          <xdr:rowOff>123825</xdr:rowOff>
        </xdr:to>
        <xdr:sp macro="" textlink="">
          <xdr:nvSpPr>
            <xdr:cNvPr id="2051" name="Button 3" hidden="1">
              <a:extLst>
                <a:ext uri="{63B3BB69-23CF-44E3-9099-C40C66FF867C}">
                  <a14:compatExt spid="_x0000_s2051"/>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409575</xdr:colOff>
          <xdr:row>0</xdr:row>
          <xdr:rowOff>114300</xdr:rowOff>
        </xdr:from>
        <xdr:to>
          <xdr:col>0</xdr:col>
          <xdr:colOff>2314575</xdr:colOff>
          <xdr:row>3</xdr:row>
          <xdr:rowOff>123825</xdr:rowOff>
        </xdr:to>
        <xdr:sp macro="" textlink="">
          <xdr:nvSpPr>
            <xdr:cNvPr id="9217" name="Button 1" hidden="1">
              <a:extLst>
                <a:ext uri="{63B3BB69-23CF-44E3-9099-C40C66FF867C}">
                  <a14:compatExt spid="_x0000_s9217"/>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409575</xdr:colOff>
          <xdr:row>0</xdr:row>
          <xdr:rowOff>114300</xdr:rowOff>
        </xdr:from>
        <xdr:to>
          <xdr:col>0</xdr:col>
          <xdr:colOff>1876425</xdr:colOff>
          <xdr:row>3</xdr:row>
          <xdr:rowOff>123825</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409575</xdr:colOff>
          <xdr:row>0</xdr:row>
          <xdr:rowOff>114300</xdr:rowOff>
        </xdr:from>
        <xdr:to>
          <xdr:col>0</xdr:col>
          <xdr:colOff>1876425</xdr:colOff>
          <xdr:row>3</xdr:row>
          <xdr:rowOff>123825</xdr:rowOff>
        </xdr:to>
        <xdr:sp macro="" textlink="">
          <xdr:nvSpPr>
            <xdr:cNvPr id="10242" name="Button 2" hidden="1">
              <a:extLst>
                <a:ext uri="{63B3BB69-23CF-44E3-9099-C40C66FF867C}">
                  <a14:compatExt spid="_x0000_s10242"/>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409575</xdr:colOff>
          <xdr:row>0</xdr:row>
          <xdr:rowOff>114300</xdr:rowOff>
        </xdr:from>
        <xdr:to>
          <xdr:col>0</xdr:col>
          <xdr:colOff>1876425</xdr:colOff>
          <xdr:row>3</xdr:row>
          <xdr:rowOff>123825</xdr:rowOff>
        </xdr:to>
        <xdr:sp macro="" textlink="">
          <xdr:nvSpPr>
            <xdr:cNvPr id="10243" name="Button 3" hidden="1">
              <a:extLst>
                <a:ext uri="{63B3BB69-23CF-44E3-9099-C40C66FF867C}">
                  <a14:compatExt spid="_x0000_s10243"/>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257175</xdr:colOff>
          <xdr:row>0</xdr:row>
          <xdr:rowOff>142875</xdr:rowOff>
        </xdr:from>
        <xdr:to>
          <xdr:col>1</xdr:col>
          <xdr:colOff>0</xdr:colOff>
          <xdr:row>2</xdr:row>
          <xdr:rowOff>85725</xdr:rowOff>
        </xdr:to>
        <xdr:sp macro="" textlink="">
          <xdr:nvSpPr>
            <xdr:cNvPr id="28673" name="Button 1" hidden="1">
              <a:extLst>
                <a:ext uri="{63B3BB69-23CF-44E3-9099-C40C66FF867C}">
                  <a14:compatExt spid="_x0000_s28673"/>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409575</xdr:colOff>
          <xdr:row>0</xdr:row>
          <xdr:rowOff>114300</xdr:rowOff>
        </xdr:from>
        <xdr:to>
          <xdr:col>0</xdr:col>
          <xdr:colOff>2314575</xdr:colOff>
          <xdr:row>3</xdr:row>
          <xdr:rowOff>123825</xdr:rowOff>
        </xdr:to>
        <xdr:sp macro="" textlink="">
          <xdr:nvSpPr>
            <xdr:cNvPr id="11265" name="Button 1" hidden="1">
              <a:extLst>
                <a:ext uri="{63B3BB69-23CF-44E3-9099-C40C66FF867C}">
                  <a14:compatExt spid="_x0000_s11265"/>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0</xdr:row>
          <xdr:rowOff>104775</xdr:rowOff>
        </xdr:from>
        <xdr:to>
          <xdr:col>0</xdr:col>
          <xdr:colOff>2638425</xdr:colOff>
          <xdr:row>3</xdr:row>
          <xdr:rowOff>114300</xdr:rowOff>
        </xdr:to>
        <xdr:sp macro="" textlink="">
          <xdr:nvSpPr>
            <xdr:cNvPr id="11266" name="Button 2" hidden="1">
              <a:extLst>
                <a:ext uri="{63B3BB69-23CF-44E3-9099-C40C66FF867C}">
                  <a14:compatExt spid="_x0000_s11266"/>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OY.PM.1st.Grade.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traviscommons\Library\Caches\TemporaryItems\Outlook%20Temp\MOY.PM.2nd.Grade.Template.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martinez\AppData\Local\Microsoft\Windows\Temporary%20Internet%20Files\Content.Outlook\09A8ZVKC\MOY.PM.1st.Grade.Template.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olumes\RES\Shared%20Files\Administration\Performance%20Management\A%20Pfeiffer%20EOY%20PM%202012%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Teacher PM summary"/>
      <sheetName val="Academic Supports"/>
      <sheetName val="Scholar Culture Supports"/>
      <sheetName val="SEL Supports"/>
      <sheetName val="SpEd Supports"/>
      <sheetName val="Core Values"/>
      <sheetName val="Overall weigh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4">
          <cell r="C24">
            <v>0</v>
          </cell>
          <cell r="D24">
            <v>0</v>
          </cell>
        </row>
        <row r="25">
          <cell r="C25">
            <v>0.8</v>
          </cell>
          <cell r="D25">
            <v>0.8</v>
          </cell>
        </row>
        <row r="26">
          <cell r="C26">
            <v>0.9</v>
          </cell>
          <cell r="D26">
            <v>0.9</v>
          </cell>
        </row>
        <row r="27">
          <cell r="C27">
            <v>1</v>
          </cell>
          <cell r="D27">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Y.PM.2nd.Grade.Template.FINAL"/>
      <sheetName val="MOY.PM.2nd.Grade.Template"/>
    </sheetNames>
    <definedNames>
      <definedName name="Print1"/>
    </defined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Y.PM.1st.Grade.Template.FINAL"/>
      <sheetName val="MOY.PM.1st.Grade.Template"/>
    </sheetNames>
    <definedNames>
      <definedName name="Print1"/>
    </defined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Teacher PM summary"/>
      <sheetName val="Academic Supports"/>
      <sheetName val="Scholar Culture Supports"/>
      <sheetName val="SEL Supports"/>
      <sheetName val="SpEd Supports"/>
      <sheetName val="Core Values"/>
      <sheetName val="Overall weights"/>
      <sheetName val="A Pfeiffer EOY PM 2012 13.xls"/>
      <sheetName val="A Pfeiffer EOY PM 2012 13"/>
      <sheetName val="A%20Pfeiffer%20EOY%20PM%202012%"/>
    </sheetNames>
    <definedNames>
      <definedName name="Print1"/>
    </definedNames>
    <sheetDataSet>
      <sheetData sheetId="0"/>
      <sheetData sheetId="1"/>
      <sheetData sheetId="2"/>
      <sheetData sheetId="3"/>
      <sheetData sheetId="4"/>
      <sheetData sheetId="5"/>
      <sheetData sheetId="6"/>
      <sheetData sheetId="7">
        <row r="7">
          <cell r="C7" t="str">
            <v>Performance Metrics</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5.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02"/>
  <sheetViews>
    <sheetView showGridLines="0" zoomScale="80" zoomScaleNormal="80" zoomScalePageLayoutView="80" workbookViewId="0">
      <selection activeCell="A6" sqref="A6"/>
    </sheetView>
  </sheetViews>
  <sheetFormatPr defaultColWidth="8.85546875" defaultRowHeight="12.75"/>
  <cols>
    <col min="1" max="1" width="9.85546875" customWidth="1"/>
    <col min="2" max="2" width="10.85546875" customWidth="1"/>
    <col min="3" max="3" width="12.85546875" customWidth="1"/>
    <col min="4" max="4" width="70.7109375" bestFit="1" customWidth="1"/>
    <col min="5" max="5" width="91.7109375" customWidth="1"/>
    <col min="6" max="16384" width="8.85546875" style="27"/>
  </cols>
  <sheetData>
    <row r="1" spans="1:5" s="26" customFormat="1">
      <c r="A1" s="43"/>
      <c r="B1" s="43"/>
      <c r="C1" s="44" t="s">
        <v>90</v>
      </c>
      <c r="D1" s="43" t="s">
        <v>91</v>
      </c>
      <c r="E1" s="43"/>
    </row>
    <row r="2" spans="1:5" s="26" customFormat="1">
      <c r="A2" s="43"/>
      <c r="B2" s="43"/>
      <c r="C2" s="44" t="s">
        <v>92</v>
      </c>
      <c r="D2" s="43" t="s">
        <v>100</v>
      </c>
      <c r="E2" s="43"/>
    </row>
    <row r="3" spans="1:5" s="26" customFormat="1">
      <c r="A3" s="43"/>
      <c r="B3" s="43"/>
      <c r="C3" s="44" t="s">
        <v>93</v>
      </c>
      <c r="D3" s="45" t="s">
        <v>75</v>
      </c>
      <c r="E3" s="43"/>
    </row>
    <row r="4" spans="1:5" s="26" customFormat="1">
      <c r="A4" s="43"/>
      <c r="B4" s="43"/>
      <c r="C4" s="44" t="s">
        <v>101</v>
      </c>
      <c r="D4" s="45">
        <v>39982</v>
      </c>
      <c r="E4" s="43"/>
    </row>
    <row r="5" spans="1:5" s="26" customFormat="1">
      <c r="A5" s="43"/>
      <c r="B5" s="43"/>
      <c r="C5" s="44" t="s">
        <v>102</v>
      </c>
      <c r="D5" s="45">
        <f ca="1">NOW()</f>
        <v>42457.734635416666</v>
      </c>
      <c r="E5" s="43"/>
    </row>
    <row r="7" spans="1:5">
      <c r="B7" s="1" t="s">
        <v>94</v>
      </c>
    </row>
    <row r="8" spans="1:5" ht="13.5" thickBot="1">
      <c r="B8" s="1"/>
    </row>
    <row r="9" spans="1:5">
      <c r="C9" s="208" t="s">
        <v>95</v>
      </c>
      <c r="D9" s="209" t="s">
        <v>96</v>
      </c>
      <c r="E9" s="210" t="s">
        <v>97</v>
      </c>
    </row>
    <row r="10" spans="1:5">
      <c r="C10" s="211"/>
      <c r="D10" s="2" t="s">
        <v>98</v>
      </c>
      <c r="E10" s="212" t="s">
        <v>145</v>
      </c>
    </row>
    <row r="11" spans="1:5">
      <c r="C11" s="213"/>
      <c r="D11" s="2" t="s">
        <v>136</v>
      </c>
      <c r="E11" s="214" t="s">
        <v>280</v>
      </c>
    </row>
    <row r="12" spans="1:5">
      <c r="C12" s="215"/>
      <c r="D12" s="56" t="s">
        <v>281</v>
      </c>
      <c r="E12" s="214" t="s">
        <v>285</v>
      </c>
    </row>
    <row r="13" spans="1:5">
      <c r="C13" s="216"/>
      <c r="D13" s="56" t="s">
        <v>282</v>
      </c>
      <c r="E13" s="214" t="s">
        <v>286</v>
      </c>
    </row>
    <row r="14" spans="1:5">
      <c r="C14" s="217"/>
      <c r="D14" s="56" t="s">
        <v>283</v>
      </c>
      <c r="E14" s="214" t="s">
        <v>287</v>
      </c>
    </row>
    <row r="15" spans="1:5">
      <c r="C15" s="218"/>
      <c r="D15" s="56" t="s">
        <v>284</v>
      </c>
      <c r="E15" s="214" t="s">
        <v>285</v>
      </c>
    </row>
    <row r="16" spans="1:5" ht="13.5" thickBot="1">
      <c r="C16" s="243"/>
      <c r="D16" s="219" t="s">
        <v>301</v>
      </c>
      <c r="E16" s="220" t="s">
        <v>310</v>
      </c>
    </row>
    <row r="17" spans="1:5" ht="13.5" thickBot="1"/>
    <row r="18" spans="1:5">
      <c r="C18" s="208" t="s">
        <v>288</v>
      </c>
      <c r="D18" s="209" t="s">
        <v>141</v>
      </c>
      <c r="E18" s="210" t="s">
        <v>97</v>
      </c>
    </row>
    <row r="19" spans="1:5">
      <c r="C19" s="221"/>
      <c r="D19" s="163"/>
      <c r="E19" s="245"/>
    </row>
    <row r="20" spans="1:5" ht="15">
      <c r="C20" s="223"/>
      <c r="D20" s="163"/>
      <c r="E20" s="222"/>
    </row>
    <row r="21" spans="1:5" ht="13.5" thickBot="1">
      <c r="C21" s="224"/>
      <c r="D21" s="225"/>
      <c r="E21" s="226"/>
    </row>
    <row r="23" spans="1:5">
      <c r="B23" s="1" t="s">
        <v>128</v>
      </c>
    </row>
    <row r="24" spans="1:5" ht="13.5" thickBot="1">
      <c r="B24" s="3"/>
    </row>
    <row r="25" spans="1:5">
      <c r="A25" t="s">
        <v>103</v>
      </c>
      <c r="C25" s="208" t="s">
        <v>99</v>
      </c>
      <c r="D25" s="327" t="s">
        <v>97</v>
      </c>
      <c r="E25" s="328"/>
    </row>
    <row r="26" spans="1:5">
      <c r="C26" s="227">
        <v>1</v>
      </c>
      <c r="D26" s="331" t="s">
        <v>267</v>
      </c>
      <c r="E26" s="330"/>
    </row>
    <row r="27" spans="1:5" ht="12.95" customHeight="1">
      <c r="C27" s="227">
        <v>2</v>
      </c>
      <c r="D27" s="331" t="s">
        <v>268</v>
      </c>
      <c r="E27" s="330"/>
    </row>
    <row r="28" spans="1:5">
      <c r="C28" s="227">
        <v>3</v>
      </c>
      <c r="D28" s="331" t="s">
        <v>289</v>
      </c>
      <c r="E28" s="330"/>
    </row>
    <row r="29" spans="1:5">
      <c r="C29" s="227">
        <v>4</v>
      </c>
      <c r="D29" s="329" t="s">
        <v>129</v>
      </c>
      <c r="E29" s="330"/>
    </row>
    <row r="30" spans="1:5">
      <c r="C30" s="227">
        <v>5</v>
      </c>
      <c r="D30" s="329" t="s">
        <v>144</v>
      </c>
      <c r="E30" s="330"/>
    </row>
    <row r="31" spans="1:5">
      <c r="C31" s="227">
        <v>6</v>
      </c>
      <c r="D31" s="329" t="s">
        <v>143</v>
      </c>
      <c r="E31" s="330"/>
    </row>
    <row r="32" spans="1:5" ht="12.95" customHeight="1">
      <c r="C32" s="227">
        <v>7</v>
      </c>
      <c r="D32" s="329" t="s">
        <v>137</v>
      </c>
      <c r="E32" s="330"/>
    </row>
    <row r="33" spans="1:8">
      <c r="C33" s="227">
        <v>8</v>
      </c>
      <c r="D33" s="329" t="s">
        <v>130</v>
      </c>
      <c r="E33" s="330"/>
    </row>
    <row r="34" spans="1:8">
      <c r="C34" s="227">
        <v>9</v>
      </c>
      <c r="D34" s="329" t="s">
        <v>131</v>
      </c>
      <c r="E34" s="330"/>
    </row>
    <row r="35" spans="1:8">
      <c r="C35" s="227">
        <v>10</v>
      </c>
      <c r="D35" s="329" t="s">
        <v>140</v>
      </c>
      <c r="E35" s="330"/>
    </row>
    <row r="36" spans="1:8">
      <c r="C36" s="227">
        <v>11</v>
      </c>
      <c r="D36" s="4" t="s">
        <v>133</v>
      </c>
      <c r="E36" s="228"/>
    </row>
    <row r="37" spans="1:8" ht="13.5" thickBot="1">
      <c r="C37" s="229">
        <v>12</v>
      </c>
      <c r="D37" s="172" t="s">
        <v>134</v>
      </c>
      <c r="E37" s="230"/>
    </row>
    <row r="39" spans="1:8">
      <c r="B39" s="1" t="s">
        <v>135</v>
      </c>
    </row>
    <row r="40" spans="1:8" ht="13.5" thickBot="1">
      <c r="A40" s="251" t="s">
        <v>312</v>
      </c>
      <c r="B40" s="254">
        <v>0.1</v>
      </c>
    </row>
    <row r="41" spans="1:8">
      <c r="A41" s="251" t="s">
        <v>313</v>
      </c>
      <c r="B41" s="254">
        <v>0.1</v>
      </c>
      <c r="C41" s="208"/>
      <c r="D41" s="348"/>
      <c r="E41" s="349"/>
    </row>
    <row r="42" spans="1:8">
      <c r="A42" s="251" t="s">
        <v>314</v>
      </c>
      <c r="B42" s="254">
        <v>0.1</v>
      </c>
      <c r="C42" s="227"/>
      <c r="D42" s="346"/>
      <c r="E42" s="347"/>
      <c r="H42" s="27">
        <f>100-58</f>
        <v>42</v>
      </c>
    </row>
    <row r="43" spans="1:8" ht="12.95" customHeight="1">
      <c r="A43" s="251" t="s">
        <v>315</v>
      </c>
      <c r="B43" s="254">
        <v>0.1</v>
      </c>
      <c r="C43" s="332">
        <v>2</v>
      </c>
      <c r="D43" s="335"/>
      <c r="E43" s="336"/>
      <c r="H43" s="27">
        <f>H42/8</f>
        <v>5.25</v>
      </c>
    </row>
    <row r="44" spans="1:8">
      <c r="A44" s="251" t="s">
        <v>316</v>
      </c>
      <c r="B44" s="254">
        <v>0.08</v>
      </c>
      <c r="C44" s="334"/>
      <c r="D44" s="339"/>
      <c r="E44" s="340"/>
    </row>
    <row r="45" spans="1:8">
      <c r="A45" s="251" t="s">
        <v>317</v>
      </c>
      <c r="B45" s="254">
        <v>0.1</v>
      </c>
      <c r="C45" s="332">
        <v>3</v>
      </c>
      <c r="D45" s="335"/>
      <c r="E45" s="336"/>
    </row>
    <row r="46" spans="1:8">
      <c r="A46" s="251" t="s">
        <v>333</v>
      </c>
      <c r="B46" s="254">
        <v>5.2499999999999998E-2</v>
      </c>
      <c r="C46" s="333"/>
      <c r="D46" s="337"/>
      <c r="E46" s="338"/>
    </row>
    <row r="47" spans="1:8">
      <c r="B47" s="254">
        <v>5.2499999999999998E-2</v>
      </c>
      <c r="C47" s="334"/>
      <c r="D47" s="339"/>
      <c r="E47" s="340"/>
    </row>
    <row r="48" spans="1:8" ht="12.95" customHeight="1">
      <c r="B48" s="254">
        <v>5.2499999999999998E-2</v>
      </c>
      <c r="C48" s="332">
        <v>4</v>
      </c>
      <c r="D48" s="335"/>
      <c r="E48" s="336"/>
    </row>
    <row r="49" spans="1:5">
      <c r="B49" s="254">
        <v>5.2499999999999998E-2</v>
      </c>
      <c r="C49" s="334"/>
      <c r="D49" s="339"/>
      <c r="E49" s="340"/>
    </row>
    <row r="50" spans="1:5" ht="29.25" customHeight="1">
      <c r="B50" s="254">
        <v>5.2499999999999998E-2</v>
      </c>
      <c r="C50" s="231">
        <v>5</v>
      </c>
      <c r="D50" s="344"/>
      <c r="E50" s="345"/>
    </row>
    <row r="51" spans="1:5" ht="12.95" customHeight="1">
      <c r="B51" s="254">
        <v>5.2499999999999998E-2</v>
      </c>
      <c r="C51" s="332">
        <v>6</v>
      </c>
      <c r="D51" s="335"/>
      <c r="E51" s="336"/>
    </row>
    <row r="52" spans="1:5" ht="13.5" thickBot="1">
      <c r="B52" s="254">
        <v>5.2499999999999998E-2</v>
      </c>
      <c r="C52" s="341"/>
      <c r="D52" s="342"/>
      <c r="E52" s="343"/>
    </row>
    <row r="53" spans="1:5">
      <c r="B53" s="254">
        <v>5.2499999999999998E-2</v>
      </c>
    </row>
    <row r="58" spans="1:5">
      <c r="A58">
        <v>8.3333333333333304</v>
      </c>
    </row>
    <row r="67" spans="1:1">
      <c r="A67">
        <f>25/3</f>
        <v>8.3333333333333339</v>
      </c>
    </row>
    <row r="76" spans="1:1">
      <c r="A76">
        <f>25/3</f>
        <v>8.3333333333333339</v>
      </c>
    </row>
    <row r="87" spans="1:3">
      <c r="A87" t="s">
        <v>318</v>
      </c>
    </row>
    <row r="88" spans="1:3">
      <c r="A88" t="s">
        <v>319</v>
      </c>
    </row>
    <row r="89" spans="1:3">
      <c r="A89" t="s">
        <v>320</v>
      </c>
    </row>
    <row r="90" spans="1:3">
      <c r="A90" t="s">
        <v>321</v>
      </c>
    </row>
    <row r="91" spans="1:3">
      <c r="A91" t="s">
        <v>316</v>
      </c>
      <c r="C91" s="254">
        <v>0.85</v>
      </c>
    </row>
    <row r="92" spans="1:3">
      <c r="A92" t="s">
        <v>322</v>
      </c>
    </row>
    <row r="93" spans="1:3">
      <c r="A93" t="s">
        <v>332</v>
      </c>
      <c r="B93" s="257">
        <v>5.2999999999999999E-2</v>
      </c>
      <c r="C93" s="254">
        <v>0.8</v>
      </c>
    </row>
    <row r="94" spans="1:3">
      <c r="A94" t="s">
        <v>323</v>
      </c>
      <c r="C94" s="254">
        <v>0.75</v>
      </c>
    </row>
    <row r="95" spans="1:3">
      <c r="A95" t="s">
        <v>324</v>
      </c>
    </row>
    <row r="96" spans="1:3">
      <c r="A96" t="s">
        <v>325</v>
      </c>
    </row>
    <row r="97" spans="1:1">
      <c r="A97" t="s">
        <v>326</v>
      </c>
    </row>
    <row r="98" spans="1:1">
      <c r="A98" t="s">
        <v>327</v>
      </c>
    </row>
    <row r="99" spans="1:1">
      <c r="A99" s="255" t="s">
        <v>328</v>
      </c>
    </row>
    <row r="100" spans="1:1">
      <c r="A100" s="251" t="s">
        <v>329</v>
      </c>
    </row>
    <row r="101" spans="1:1">
      <c r="A101" s="251" t="s">
        <v>330</v>
      </c>
    </row>
    <row r="102" spans="1:1">
      <c r="A102" s="251" t="s">
        <v>331</v>
      </c>
    </row>
  </sheetData>
  <mergeCells count="22">
    <mergeCell ref="C45:C47"/>
    <mergeCell ref="D45:E47"/>
    <mergeCell ref="C51:C52"/>
    <mergeCell ref="D51:E52"/>
    <mergeCell ref="D31:E31"/>
    <mergeCell ref="C48:C49"/>
    <mergeCell ref="D48:E49"/>
    <mergeCell ref="C43:C44"/>
    <mergeCell ref="D32:E32"/>
    <mergeCell ref="D33:E33"/>
    <mergeCell ref="D50:E50"/>
    <mergeCell ref="D34:E34"/>
    <mergeCell ref="D42:E42"/>
    <mergeCell ref="D35:E35"/>
    <mergeCell ref="D41:E41"/>
    <mergeCell ref="D43:E44"/>
    <mergeCell ref="D25:E25"/>
    <mergeCell ref="D29:E29"/>
    <mergeCell ref="D26:E26"/>
    <mergeCell ref="D30:E30"/>
    <mergeCell ref="D27:E27"/>
    <mergeCell ref="D28:E28"/>
  </mergeCells>
  <phoneticPr fontId="6" type="noConversion"/>
  <pageMargins left="0.75" right="0.75" top="1" bottom="1" header="0.5" footer="0.5"/>
  <pageSetup scale="75"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00000"/>
    <pageSetUpPr fitToPage="1"/>
  </sheetPr>
  <dimension ref="A1:J140"/>
  <sheetViews>
    <sheetView tabSelected="1" zoomScale="75" zoomScaleNormal="75" workbookViewId="0">
      <selection activeCell="A99" sqref="A99:F105"/>
    </sheetView>
  </sheetViews>
  <sheetFormatPr defaultColWidth="8.85546875" defaultRowHeight="12.75"/>
  <cols>
    <col min="1" max="1" width="42" style="14" customWidth="1"/>
    <col min="2" max="3" width="18.7109375" style="14" customWidth="1"/>
    <col min="4" max="4" width="21" style="14" bestFit="1" customWidth="1"/>
    <col min="5" max="5" width="18.7109375" style="14" customWidth="1"/>
    <col min="6" max="6" width="31" style="14" bestFit="1" customWidth="1"/>
    <col min="7" max="7" width="18.7109375" style="14" customWidth="1"/>
    <col min="8" max="8" width="9.28515625" style="14" bestFit="1" customWidth="1"/>
    <col min="9" max="9" width="27.42578125" style="14" bestFit="1" customWidth="1"/>
    <col min="10" max="10" width="11.28515625" style="14" bestFit="1" customWidth="1"/>
    <col min="11" max="16384" width="8.85546875" style="14"/>
  </cols>
  <sheetData>
    <row r="1" spans="1:9">
      <c r="B1" s="377" t="s">
        <v>138</v>
      </c>
      <c r="C1" s="377"/>
      <c r="D1" s="377"/>
      <c r="E1" s="377"/>
      <c r="F1" s="376">
        <f ca="1">NOW()</f>
        <v>42457.734635416666</v>
      </c>
      <c r="G1" s="376"/>
    </row>
    <row r="2" spans="1:9">
      <c r="B2" s="377"/>
      <c r="C2" s="377"/>
      <c r="D2" s="377"/>
      <c r="E2" s="377"/>
      <c r="F2" s="376"/>
      <c r="G2" s="376"/>
    </row>
    <row r="3" spans="1:9" ht="20.25">
      <c r="B3" s="377" t="s">
        <v>275</v>
      </c>
      <c r="C3" s="377"/>
      <c r="D3" s="377"/>
      <c r="E3" s="377"/>
    </row>
    <row r="6" spans="1:9">
      <c r="B6" s="18"/>
    </row>
    <row r="7" spans="1:9" ht="15">
      <c r="B7" s="285"/>
    </row>
    <row r="8" spans="1:9" ht="13.5" thickBot="1"/>
    <row r="9" spans="1:9" ht="15.75" thickBot="1">
      <c r="A9" s="8" t="s">
        <v>89</v>
      </c>
      <c r="B9" s="259"/>
      <c r="D9" s="378" t="s">
        <v>139</v>
      </c>
      <c r="E9" s="379"/>
      <c r="F9" s="379"/>
      <c r="G9" s="380"/>
      <c r="I9" s="162"/>
    </row>
    <row r="10" spans="1:9">
      <c r="A10" s="8" t="s">
        <v>119</v>
      </c>
      <c r="B10" s="259" t="s">
        <v>442</v>
      </c>
      <c r="D10" s="10" t="s">
        <v>122</v>
      </c>
      <c r="E10" s="11" t="s">
        <v>125</v>
      </c>
      <c r="F10" s="11" t="s">
        <v>123</v>
      </c>
      <c r="G10" s="12" t="s">
        <v>124</v>
      </c>
      <c r="I10" s="20"/>
    </row>
    <row r="11" spans="1:9" ht="13.5" thickBot="1">
      <c r="A11" s="8" t="s">
        <v>120</v>
      </c>
      <c r="B11" s="164"/>
      <c r="C11" s="14">
        <v>0</v>
      </c>
      <c r="D11" s="15" t="s">
        <v>146</v>
      </c>
      <c r="E11" s="16" t="s">
        <v>108</v>
      </c>
      <c r="F11" s="32">
        <v>0</v>
      </c>
      <c r="G11" s="47">
        <f>$B$11*F11/2</f>
        <v>0</v>
      </c>
    </row>
    <row r="12" spans="1:9" ht="13.5" thickBot="1">
      <c r="A12" s="8" t="s">
        <v>271</v>
      </c>
      <c r="B12" s="165" t="s">
        <v>270</v>
      </c>
      <c r="C12" s="14">
        <v>50</v>
      </c>
      <c r="D12" s="15" t="s">
        <v>116</v>
      </c>
      <c r="E12" s="326" t="s">
        <v>503</v>
      </c>
      <c r="F12" s="34">
        <f>F13/2</f>
        <v>9.3749999999999997E-3</v>
      </c>
      <c r="G12" s="47">
        <f>$B$11*F12/2</f>
        <v>0</v>
      </c>
      <c r="I12" s="13" t="s">
        <v>113</v>
      </c>
    </row>
    <row r="13" spans="1:9">
      <c r="A13" s="9" t="s">
        <v>121</v>
      </c>
      <c r="B13" s="46" t="e">
        <f>SUM(D19:E22)</f>
        <v>#DIV/0!</v>
      </c>
      <c r="C13" s="14">
        <v>74</v>
      </c>
      <c r="D13" s="15" t="s">
        <v>118</v>
      </c>
      <c r="E13" s="16" t="s">
        <v>126</v>
      </c>
      <c r="F13" s="34">
        <f>0.0375/2</f>
        <v>1.8749999999999999E-2</v>
      </c>
      <c r="G13" s="47">
        <f>$B$11*F13/2</f>
        <v>0</v>
      </c>
      <c r="I13" s="24" t="s">
        <v>269</v>
      </c>
    </row>
    <row r="14" spans="1:9" ht="13.5" thickBot="1">
      <c r="A14" s="8" t="s">
        <v>142</v>
      </c>
      <c r="B14" s="107" t="e">
        <f>VLOOKUP(B13,C11:E15,3,TRUE)</f>
        <v>#DIV/0!</v>
      </c>
      <c r="C14" s="14">
        <v>90</v>
      </c>
      <c r="D14" s="15" t="s">
        <v>117</v>
      </c>
      <c r="E14" s="16" t="s">
        <v>109</v>
      </c>
      <c r="F14" s="34">
        <v>3.7499999999999999E-2</v>
      </c>
      <c r="G14" s="47">
        <f>$B$11*F14/2</f>
        <v>0</v>
      </c>
      <c r="I14" s="25" t="s">
        <v>270</v>
      </c>
    </row>
    <row r="15" spans="1:9" ht="13.5" thickBot="1">
      <c r="A15" s="8" t="s">
        <v>272</v>
      </c>
      <c r="B15" s="161" t="e">
        <f>VLOOKUP(B14,E11:G15,3,FALSE)</f>
        <v>#DIV/0!</v>
      </c>
      <c r="C15" s="14">
        <v>101</v>
      </c>
      <c r="D15" s="325" t="s">
        <v>502</v>
      </c>
      <c r="E15" s="17" t="s">
        <v>110</v>
      </c>
      <c r="F15" s="33">
        <v>0.05</v>
      </c>
      <c r="G15" s="48">
        <f>$B$11*F15/2</f>
        <v>0</v>
      </c>
    </row>
    <row r="16" spans="1:9">
      <c r="A16" s="8"/>
      <c r="B16" s="51"/>
      <c r="D16" s="18"/>
      <c r="E16" s="20"/>
      <c r="F16" s="52"/>
      <c r="G16" s="53"/>
      <c r="I16" s="18"/>
    </row>
    <row r="17" spans="1:9" ht="15">
      <c r="A17" s="382" t="s">
        <v>274</v>
      </c>
      <c r="B17" s="383"/>
      <c r="C17" s="383"/>
      <c r="D17" s="383"/>
      <c r="E17" s="383"/>
      <c r="F17" s="383"/>
      <c r="G17" s="383"/>
      <c r="I17" s="18"/>
    </row>
    <row r="18" spans="1:9" ht="15.75" thickBot="1">
      <c r="A18" s="200" t="s">
        <v>306</v>
      </c>
      <c r="B18" s="381" t="s">
        <v>307</v>
      </c>
      <c r="C18" s="381"/>
      <c r="D18" s="381" t="s">
        <v>218</v>
      </c>
      <c r="E18" s="381"/>
      <c r="F18" s="201" t="s">
        <v>308</v>
      </c>
      <c r="G18" s="202" t="s">
        <v>309</v>
      </c>
      <c r="I18" s="18"/>
    </row>
    <row r="19" spans="1:9">
      <c r="A19" s="50" t="s">
        <v>212</v>
      </c>
      <c r="B19" s="394" t="str">
        <f>B41</f>
        <v>Proficient</v>
      </c>
      <c r="C19" s="395"/>
      <c r="D19" s="400" t="e">
        <f>F40</f>
        <v>#DIV/0!</v>
      </c>
      <c r="E19" s="400"/>
      <c r="F19" s="204"/>
      <c r="G19" s="203"/>
      <c r="I19" s="18"/>
    </row>
    <row r="20" spans="1:9">
      <c r="A20" s="54" t="s">
        <v>262</v>
      </c>
      <c r="B20" s="396" t="s">
        <v>109</v>
      </c>
      <c r="C20" s="396"/>
      <c r="D20" s="401">
        <f>G49+G57+G65+G73</f>
        <v>0</v>
      </c>
      <c r="E20" s="401"/>
      <c r="F20" s="205"/>
      <c r="G20" s="198"/>
      <c r="I20" s="18"/>
    </row>
    <row r="21" spans="1:9">
      <c r="A21" s="54" t="s">
        <v>215</v>
      </c>
      <c r="B21" s="396" t="s">
        <v>109</v>
      </c>
      <c r="C21" s="397"/>
      <c r="D21" s="401" t="e">
        <f>F96</f>
        <v>#DIV/0!</v>
      </c>
      <c r="E21" s="401"/>
      <c r="F21" s="205"/>
      <c r="G21" s="198"/>
      <c r="I21" s="18"/>
    </row>
    <row r="22" spans="1:9" ht="13.5" thickBot="1">
      <c r="A22" s="31" t="s">
        <v>12</v>
      </c>
      <c r="B22" s="398" t="s">
        <v>109</v>
      </c>
      <c r="C22" s="399"/>
      <c r="D22" s="402">
        <f>G105</f>
        <v>0</v>
      </c>
      <c r="E22" s="402"/>
      <c r="F22" s="206"/>
      <c r="G22" s="199"/>
      <c r="I22" s="18"/>
    </row>
    <row r="23" spans="1:9" ht="13.5" thickBot="1">
      <c r="D23" s="18"/>
      <c r="E23" s="19"/>
      <c r="F23" s="20"/>
      <c r="I23" s="18"/>
    </row>
    <row r="24" spans="1:9" ht="27" customHeight="1">
      <c r="A24" s="97" t="s">
        <v>212</v>
      </c>
      <c r="B24" s="350" t="s">
        <v>105</v>
      </c>
      <c r="C24" s="384" t="s">
        <v>279</v>
      </c>
      <c r="D24" s="387"/>
      <c r="E24" s="384" t="s">
        <v>107</v>
      </c>
      <c r="F24" s="385"/>
    </row>
    <row r="25" spans="1:9" ht="13.5" thickBot="1">
      <c r="A25" s="192">
        <v>40</v>
      </c>
      <c r="B25" s="386"/>
      <c r="C25" s="236" t="s">
        <v>114</v>
      </c>
      <c r="D25" s="237" t="s">
        <v>115</v>
      </c>
      <c r="E25" s="236" t="s">
        <v>114</v>
      </c>
      <c r="F25" s="238" t="s">
        <v>115</v>
      </c>
    </row>
    <row r="26" spans="1:9" ht="15">
      <c r="A26" s="250" t="s">
        <v>443</v>
      </c>
      <c r="B26" s="241">
        <v>0.12</v>
      </c>
      <c r="C26" s="242">
        <v>0.65</v>
      </c>
      <c r="D26" s="288"/>
      <c r="E26" s="49">
        <f t="shared" ref="E26:E32" si="0">B26*$A$25</f>
        <v>4.8</v>
      </c>
      <c r="F26" s="49">
        <f t="shared" ref="F26:F39" si="1">E26*VLOOKUP(D26/C26,performance_bonus_points,2,TRUE)</f>
        <v>0</v>
      </c>
      <c r="H26" s="244"/>
    </row>
    <row r="27" spans="1:9" ht="15">
      <c r="A27" s="252" t="s">
        <v>444</v>
      </c>
      <c r="B27" s="235">
        <v>0.12</v>
      </c>
      <c r="C27" s="232">
        <v>0.65</v>
      </c>
      <c r="D27" s="289"/>
      <c r="E27" s="49">
        <f t="shared" si="0"/>
        <v>4.8</v>
      </c>
      <c r="F27" s="49">
        <f t="shared" si="1"/>
        <v>0</v>
      </c>
    </row>
    <row r="28" spans="1:9" ht="15">
      <c r="A28" s="252" t="s">
        <v>473</v>
      </c>
      <c r="B28" s="235">
        <v>0.12</v>
      </c>
      <c r="C28" s="233"/>
      <c r="D28" s="304"/>
      <c r="E28" s="49">
        <f t="shared" si="0"/>
        <v>4.8</v>
      </c>
      <c r="F28" s="49" t="e">
        <f>E28*VLOOKUP(D28/C28,performance_bonus_points,2,TRUE)</f>
        <v>#DIV/0!</v>
      </c>
    </row>
    <row r="29" spans="1:9" ht="15">
      <c r="A29" s="252" t="s">
        <v>474</v>
      </c>
      <c r="B29" s="235">
        <v>0.12</v>
      </c>
      <c r="C29" s="233"/>
      <c r="D29" s="304"/>
      <c r="E29" s="49">
        <f t="shared" si="0"/>
        <v>4.8</v>
      </c>
      <c r="F29" s="49" t="e">
        <f>E29*VLOOKUP(D29/C29,performance_bonus_points,2,TRUE)</f>
        <v>#DIV/0!</v>
      </c>
    </row>
    <row r="30" spans="1:9" ht="15">
      <c r="A30" s="252" t="s">
        <v>498</v>
      </c>
      <c r="B30" s="235">
        <v>0.09</v>
      </c>
      <c r="C30" s="233">
        <v>1</v>
      </c>
      <c r="D30" s="304"/>
      <c r="E30" s="49">
        <f t="shared" si="0"/>
        <v>3.5999999999999996</v>
      </c>
      <c r="F30" s="49">
        <f>E30*VLOOKUP(D30/C30,performance_bonus_points,2,TRUE)</f>
        <v>0</v>
      </c>
    </row>
    <row r="31" spans="1:9" ht="15">
      <c r="A31" s="252" t="s">
        <v>499</v>
      </c>
      <c r="B31" s="235">
        <v>0.09</v>
      </c>
      <c r="C31" s="233">
        <v>1.2</v>
      </c>
      <c r="D31" s="304"/>
      <c r="E31" s="49">
        <f t="shared" si="0"/>
        <v>3.5999999999999996</v>
      </c>
      <c r="F31" s="49">
        <f t="shared" si="1"/>
        <v>0</v>
      </c>
    </row>
    <row r="32" spans="1:9" ht="15">
      <c r="A32" s="253" t="s">
        <v>475</v>
      </c>
      <c r="B32" s="235">
        <v>0.09</v>
      </c>
      <c r="C32" s="233">
        <v>4</v>
      </c>
      <c r="D32" s="290"/>
      <c r="E32" s="49">
        <f t="shared" si="0"/>
        <v>3.5999999999999996</v>
      </c>
      <c r="F32" s="49">
        <f t="shared" si="1"/>
        <v>0</v>
      </c>
    </row>
    <row r="33" spans="1:10" ht="15">
      <c r="A33" s="253" t="s">
        <v>335</v>
      </c>
      <c r="B33" s="235">
        <v>0.09</v>
      </c>
      <c r="C33" s="232">
        <v>0.85</v>
      </c>
      <c r="D33" s="289"/>
      <c r="E33" s="49">
        <f>B33*A25</f>
        <v>3.5999999999999996</v>
      </c>
      <c r="F33" s="49">
        <f t="shared" si="1"/>
        <v>0</v>
      </c>
    </row>
    <row r="34" spans="1:10" ht="15">
      <c r="A34" s="253" t="s">
        <v>336</v>
      </c>
      <c r="B34" s="235">
        <v>0</v>
      </c>
      <c r="C34" s="232">
        <v>0.8</v>
      </c>
      <c r="D34" s="289"/>
      <c r="E34" s="49">
        <f t="shared" ref="E34:E39" si="2">B34*$A$25</f>
        <v>0</v>
      </c>
      <c r="F34" s="49">
        <f t="shared" si="1"/>
        <v>0</v>
      </c>
    </row>
    <row r="35" spans="1:10" ht="15">
      <c r="A35" s="253" t="s">
        <v>14</v>
      </c>
      <c r="B35" s="235">
        <v>0.04</v>
      </c>
      <c r="C35" s="232">
        <v>0.95</v>
      </c>
      <c r="D35" s="289"/>
      <c r="E35" s="49">
        <f t="shared" si="2"/>
        <v>1.6</v>
      </c>
      <c r="F35" s="49">
        <f t="shared" si="1"/>
        <v>0</v>
      </c>
      <c r="G35" s="20"/>
    </row>
    <row r="36" spans="1:10" ht="15">
      <c r="A36" s="252" t="s">
        <v>25</v>
      </c>
      <c r="B36" s="235">
        <v>0.04</v>
      </c>
      <c r="C36" s="232">
        <v>0.95</v>
      </c>
      <c r="D36" s="289"/>
      <c r="E36" s="49">
        <f t="shared" si="2"/>
        <v>1.6</v>
      </c>
      <c r="F36" s="49">
        <f t="shared" si="1"/>
        <v>0</v>
      </c>
      <c r="G36" s="20"/>
    </row>
    <row r="37" spans="1:10" ht="15">
      <c r="A37" s="21" t="s">
        <v>26</v>
      </c>
      <c r="B37" s="235">
        <v>0.04</v>
      </c>
      <c r="C37" s="232">
        <v>0.95</v>
      </c>
      <c r="D37" s="289"/>
      <c r="E37" s="49">
        <f t="shared" si="2"/>
        <v>1.6</v>
      </c>
      <c r="F37" s="49">
        <f t="shared" si="1"/>
        <v>0</v>
      </c>
      <c r="G37" s="20"/>
    </row>
    <row r="38" spans="1:10" ht="15">
      <c r="A38" s="252" t="s">
        <v>501</v>
      </c>
      <c r="B38" s="235">
        <v>0.04</v>
      </c>
      <c r="C38" s="232">
        <v>0.5</v>
      </c>
      <c r="D38" s="289"/>
      <c r="E38" s="49">
        <f t="shared" si="2"/>
        <v>1.6</v>
      </c>
      <c r="F38" s="49">
        <f t="shared" si="1"/>
        <v>0</v>
      </c>
      <c r="G38" s="20"/>
    </row>
    <row r="39" spans="1:10" ht="15">
      <c r="A39" s="252" t="s">
        <v>476</v>
      </c>
      <c r="B39" s="235">
        <v>0</v>
      </c>
      <c r="C39" s="232">
        <v>0.9</v>
      </c>
      <c r="D39" s="289"/>
      <c r="E39" s="49">
        <f t="shared" si="2"/>
        <v>0</v>
      </c>
      <c r="F39" s="49">
        <f t="shared" si="1"/>
        <v>0</v>
      </c>
      <c r="G39" s="20"/>
    </row>
    <row r="40" spans="1:10" s="18" customFormat="1">
      <c r="A40" s="239" t="s">
        <v>112</v>
      </c>
      <c r="B40" s="234">
        <f>SUM(B26:B39)</f>
        <v>1</v>
      </c>
      <c r="C40" s="169"/>
      <c r="D40" s="169"/>
      <c r="E40" s="262">
        <f>SUM(E26:E39)</f>
        <v>40.000000000000007</v>
      </c>
      <c r="F40" s="240" t="e">
        <f>SUM(F26:F39)</f>
        <v>#DIV/0!</v>
      </c>
      <c r="G40" s="23"/>
      <c r="I40" s="14"/>
      <c r="J40" s="14"/>
    </row>
    <row r="41" spans="1:10" s="18" customFormat="1" ht="13.5" thickBot="1">
      <c r="A41" s="98" t="s">
        <v>212</v>
      </c>
      <c r="B41" s="391" t="s">
        <v>109</v>
      </c>
      <c r="C41" s="359"/>
      <c r="D41" s="359"/>
      <c r="E41" s="359"/>
      <c r="F41" s="360"/>
      <c r="G41" s="23"/>
      <c r="I41" s="14"/>
      <c r="J41" s="14"/>
    </row>
    <row r="42" spans="1:10" s="18" customFormat="1" ht="13.5" thickBot="1">
      <c r="A42" s="22"/>
      <c r="G42" s="23" t="s">
        <v>127</v>
      </c>
    </row>
    <row r="43" spans="1:10" s="62" customFormat="1" ht="23.25" customHeight="1" thickBot="1">
      <c r="A43" s="97" t="s">
        <v>43</v>
      </c>
      <c r="B43" s="389" t="s">
        <v>105</v>
      </c>
      <c r="C43" s="61" t="s">
        <v>108</v>
      </c>
      <c r="D43" s="61" t="s">
        <v>126</v>
      </c>
      <c r="E43" s="61" t="s">
        <v>109</v>
      </c>
      <c r="F43" s="61" t="s">
        <v>110</v>
      </c>
      <c r="G43" s="362" t="s">
        <v>112</v>
      </c>
      <c r="I43" s="63" t="s">
        <v>113</v>
      </c>
    </row>
    <row r="44" spans="1:10" ht="13.5" thickBot="1">
      <c r="A44" s="192">
        <f>20/3</f>
        <v>6.666666666666667</v>
      </c>
      <c r="B44" s="390"/>
      <c r="C44" s="263">
        <f>VLOOKUP(C43,RESCO_score_bonus,2,FALSE)*$A44</f>
        <v>0</v>
      </c>
      <c r="D44" s="263">
        <f>VLOOKUP(D43,RESCO_score_bonus,2,FALSE)*$A44</f>
        <v>5</v>
      </c>
      <c r="E44" s="263">
        <f>VLOOKUP(E43,RESCO_score_bonus,2,FALSE)*$A44</f>
        <v>6.666666666666667</v>
      </c>
      <c r="F44" s="263">
        <f>VLOOKUP(F43,RESCO_score_bonus,2,FALSE)*$A44</f>
        <v>10</v>
      </c>
      <c r="G44" s="392"/>
      <c r="I44" s="125" t="s">
        <v>111</v>
      </c>
    </row>
    <row r="45" spans="1:10">
      <c r="A45" s="122" t="s">
        <v>201</v>
      </c>
      <c r="B45" s="174">
        <f>1/COUNTA($A$45:$A$48)</f>
        <v>0.25</v>
      </c>
      <c r="C45" s="124"/>
      <c r="D45" s="124"/>
      <c r="E45" s="269"/>
      <c r="F45" s="269"/>
      <c r="G45" s="322" t="str">
        <f>IF(C45="x",B45*$C$44,IF(D45="x",B45*$D$44,IF(E45="x",B45*$E$44,IF(F45="x",B45*$F$44,""))))</f>
        <v/>
      </c>
      <c r="I45" s="65"/>
    </row>
    <row r="46" spans="1:10">
      <c r="A46" s="21" t="s">
        <v>202</v>
      </c>
      <c r="B46" s="72">
        <f>1/COUNTA($A$45:$A$48)</f>
        <v>0.25</v>
      </c>
      <c r="C46" s="124"/>
      <c r="D46" s="124"/>
      <c r="E46" s="269"/>
      <c r="F46" s="269"/>
      <c r="G46" s="175" t="str">
        <f>IF(C46="x",B46*$C$44,IF(D46="x",B46*$D$44,IF(E46="x",B46*$E$44,IF(F46="x",B46*$F$44,""))))</f>
        <v/>
      </c>
      <c r="I46" s="66"/>
    </row>
    <row r="47" spans="1:10">
      <c r="A47" s="21" t="s">
        <v>203</v>
      </c>
      <c r="B47" s="72">
        <f>1/COUNTA($A$45:$A$48)</f>
        <v>0.25</v>
      </c>
      <c r="C47" s="124"/>
      <c r="D47" s="269"/>
      <c r="E47" s="269"/>
      <c r="F47" s="269"/>
      <c r="G47" s="175" t="str">
        <f>IF(C47="x",B47*$C$44,IF(D47="x",B47*$D$44,IF(E47="x",B47*$E$44,IF(F47="x",B47*$F$44,""))))</f>
        <v/>
      </c>
      <c r="I47" s="66"/>
    </row>
    <row r="48" spans="1:10" ht="13.5" thickBot="1">
      <c r="A48" s="170" t="s">
        <v>204</v>
      </c>
      <c r="B48" s="171">
        <f>1/COUNTA($A$45:$A$48)</f>
        <v>0.25</v>
      </c>
      <c r="C48" s="124"/>
      <c r="D48" s="124"/>
      <c r="E48" s="269"/>
      <c r="F48" s="269"/>
      <c r="G48" s="176" t="str">
        <f>IF(C48="x",B48*$C$44,IF(D48="x",B48*$D$44,IF(E48="x",B48*$E$44,IF(F48="x",B48*$F$44,""))))</f>
        <v/>
      </c>
      <c r="I48" s="66"/>
    </row>
    <row r="49" spans="1:10">
      <c r="A49" s="167" t="s">
        <v>112</v>
      </c>
      <c r="B49" s="166"/>
      <c r="C49" s="168"/>
      <c r="D49" s="168"/>
      <c r="E49" s="168"/>
      <c r="F49" s="169"/>
      <c r="G49" s="323">
        <f>SUM(G45:G48)</f>
        <v>0</v>
      </c>
      <c r="I49" s="66"/>
      <c r="J49" s="207"/>
    </row>
    <row r="50" spans="1:10" s="18" customFormat="1" ht="13.5" thickBot="1">
      <c r="A50" s="98" t="s">
        <v>2</v>
      </c>
      <c r="B50" s="391" t="s">
        <v>109</v>
      </c>
      <c r="C50" s="359"/>
      <c r="D50" s="359"/>
      <c r="E50" s="359"/>
      <c r="F50" s="359"/>
      <c r="G50" s="360"/>
      <c r="I50" s="66"/>
      <c r="J50" s="14"/>
    </row>
    <row r="51" spans="1:10" s="18" customFormat="1" ht="25.5" customHeight="1" thickBot="1">
      <c r="A51" s="67"/>
      <c r="B51" s="64"/>
      <c r="C51" s="64"/>
      <c r="D51" s="64"/>
      <c r="E51" s="64"/>
      <c r="F51" s="64"/>
      <c r="G51" s="64"/>
      <c r="I51" s="66"/>
      <c r="J51" s="14"/>
    </row>
    <row r="52" spans="1:10" s="18" customFormat="1" ht="25.5" customHeight="1">
      <c r="A52" s="97" t="s">
        <v>44</v>
      </c>
      <c r="B52" s="389" t="s">
        <v>105</v>
      </c>
      <c r="C52" s="61" t="s">
        <v>108</v>
      </c>
      <c r="D52" s="61" t="s">
        <v>126</v>
      </c>
      <c r="E52" s="61" t="s">
        <v>109</v>
      </c>
      <c r="F52" s="61" t="s">
        <v>110</v>
      </c>
      <c r="G52" s="362" t="s">
        <v>112</v>
      </c>
      <c r="I52" s="66"/>
      <c r="J52" s="14"/>
    </row>
    <row r="53" spans="1:10" ht="13.5" thickBot="1">
      <c r="A53" s="192">
        <f>20/3</f>
        <v>6.666666666666667</v>
      </c>
      <c r="B53" s="393"/>
      <c r="C53" s="263">
        <f>VLOOKUP(C52,RESCO_score_bonus,2,FALSE)*$A53</f>
        <v>0</v>
      </c>
      <c r="D53" s="263">
        <f>VLOOKUP(D52,RESCO_score_bonus,2,FALSE)*$A53</f>
        <v>5</v>
      </c>
      <c r="E53" s="263">
        <f>VLOOKUP(E52,RESCO_score_bonus,2,FALSE)*$A53</f>
        <v>6.666666666666667</v>
      </c>
      <c r="F53" s="263">
        <f>VLOOKUP(F52,RESCO_score_bonus,2,FALSE)*$A53</f>
        <v>10</v>
      </c>
      <c r="G53" s="392"/>
      <c r="I53" s="66"/>
    </row>
    <row r="54" spans="1:10">
      <c r="A54" s="21" t="s">
        <v>205</v>
      </c>
      <c r="B54" s="72">
        <f>1/COUNTA($A$54:$A$56)</f>
        <v>0.33333333333333331</v>
      </c>
      <c r="C54" s="4"/>
      <c r="D54" s="55"/>
      <c r="E54" s="269"/>
      <c r="F54" s="269"/>
      <c r="G54" s="175" t="str">
        <f>IF(C54="x",B54*$C$44,IF(D54="x",B54*$D$44,IF(E54="x",B54*$E$44,IF(F54="x",B54*$F$44,""))))</f>
        <v/>
      </c>
      <c r="I54" s="66"/>
    </row>
    <row r="55" spans="1:10">
      <c r="A55" s="21" t="s">
        <v>206</v>
      </c>
      <c r="B55" s="72">
        <f>1/COUNTA($A$54:$A$56)</f>
        <v>0.33333333333333331</v>
      </c>
      <c r="C55" s="4"/>
      <c r="D55" s="55"/>
      <c r="E55" s="268"/>
      <c r="F55" s="268"/>
      <c r="G55" s="175" t="str">
        <f>IF(C55="x",B55*$C$44,IF(D55="x",B55*$D$44,IF(E55="x",B55*$E$44,IF(F55="x",B55*$F$44,""))))</f>
        <v/>
      </c>
      <c r="I55" s="66"/>
    </row>
    <row r="56" spans="1:10" ht="13.5" thickBot="1">
      <c r="A56" s="170" t="s">
        <v>207</v>
      </c>
      <c r="B56" s="171">
        <f>1/COUNTA($A$54:$A$56)</f>
        <v>0.33333333333333331</v>
      </c>
      <c r="C56" s="172"/>
      <c r="D56" s="271"/>
      <c r="E56" s="271"/>
      <c r="F56" s="271"/>
      <c r="G56" s="176" t="str">
        <f>IF(C56="x",B56*$C$44,IF(D56="x",B56*$D$44,IF(E56="x",B56*$E$44,IF(F56="x",B56*$F$44,""))))</f>
        <v/>
      </c>
      <c r="I56" s="66"/>
    </row>
    <row r="57" spans="1:10">
      <c r="A57" s="167" t="s">
        <v>112</v>
      </c>
      <c r="B57" s="166"/>
      <c r="C57" s="168"/>
      <c r="D57" s="168"/>
      <c r="E57" s="168"/>
      <c r="F57" s="169"/>
      <c r="G57" s="323">
        <f>SUM(G54:G56)</f>
        <v>0</v>
      </c>
    </row>
    <row r="58" spans="1:10" ht="13.5" thickBot="1">
      <c r="A58" s="98" t="s">
        <v>1</v>
      </c>
      <c r="B58" s="391" t="s">
        <v>109</v>
      </c>
      <c r="C58" s="359"/>
      <c r="D58" s="359"/>
      <c r="E58" s="359"/>
      <c r="F58" s="359"/>
      <c r="G58" s="360"/>
    </row>
    <row r="59" spans="1:10" s="18" customFormat="1" ht="13.5" customHeight="1" thickBot="1">
      <c r="A59" s="67"/>
      <c r="B59" s="64"/>
      <c r="C59" s="64"/>
      <c r="D59" s="64"/>
      <c r="E59" s="64"/>
      <c r="F59" s="64"/>
      <c r="G59" s="64"/>
      <c r="I59" s="14"/>
      <c r="J59" s="14"/>
    </row>
    <row r="60" spans="1:10" s="18" customFormat="1" ht="25.5" customHeight="1">
      <c r="A60" s="97" t="s">
        <v>45</v>
      </c>
      <c r="B60" s="389" t="s">
        <v>105</v>
      </c>
      <c r="C60" s="110" t="s">
        <v>108</v>
      </c>
      <c r="D60" s="110" t="s">
        <v>126</v>
      </c>
      <c r="E60" s="110" t="s">
        <v>109</v>
      </c>
      <c r="F60" s="110" t="s">
        <v>110</v>
      </c>
      <c r="G60" s="362" t="s">
        <v>112</v>
      </c>
      <c r="I60" s="14"/>
      <c r="J60" s="14"/>
    </row>
    <row r="61" spans="1:10" ht="13.5" thickBot="1">
      <c r="A61" s="192">
        <f>20/3</f>
        <v>6.666666666666667</v>
      </c>
      <c r="B61" s="390"/>
      <c r="C61" s="264">
        <f>VLOOKUP(C60,RESCO_score_bonus,2,FALSE)*$A61</f>
        <v>0</v>
      </c>
      <c r="D61" s="264">
        <f>VLOOKUP(D60,RESCO_score_bonus,2,FALSE)*$A61</f>
        <v>5</v>
      </c>
      <c r="E61" s="264">
        <f>VLOOKUP(E60,RESCO_score_bonus,2,FALSE)*$A61</f>
        <v>6.666666666666667</v>
      </c>
      <c r="F61" s="264">
        <f>VLOOKUP(F60,RESCO_score_bonus,2,FALSE)*$A61</f>
        <v>10</v>
      </c>
      <c r="G61" s="388"/>
    </row>
    <row r="62" spans="1:10">
      <c r="A62" s="122" t="s">
        <v>208</v>
      </c>
      <c r="B62" s="174">
        <f>1/COUNTA($A$62:$A$64)</f>
        <v>0.33333333333333331</v>
      </c>
      <c r="C62" s="124" t="str">
        <f>IF('SEL Supports'!$G$13&lt;'SEL Supports'!$M$9,"x","")</f>
        <v/>
      </c>
      <c r="D62" s="126" t="str">
        <f>IF(AND('SEL Supports'!$G$13&lt;'SEL Supports'!$M$11,'SEL Supports'!$G$13&gt;='SEL Supports'!$M$9),"x","")</f>
        <v/>
      </c>
      <c r="E62" s="269"/>
      <c r="F62" s="269"/>
      <c r="G62" s="322" t="str">
        <f t="shared" ref="G62:G64" si="3">IF(C62="x",B62*$C$44,IF(D62="x",B62*$D$44,IF(E62="x",B62*$E$44,IF(F62="x",B62*$F$44,""))))</f>
        <v/>
      </c>
    </row>
    <row r="63" spans="1:10">
      <c r="A63" s="21" t="s">
        <v>209</v>
      </c>
      <c r="B63" s="72">
        <f>1/COUNTA($A$62:$A$64)</f>
        <v>0.33333333333333331</v>
      </c>
      <c r="C63" s="4" t="str">
        <f>IF('SEL Supports'!$G$35&lt;'SEL Supports'!$M$9,"x","")</f>
        <v/>
      </c>
      <c r="D63" s="55" t="str">
        <f>IF(AND('SEL Supports'!$G$35&lt;'SEL Supports'!$M$11,'SEL Supports'!$G$35&gt;='SEL Supports'!$M$9),"x","")</f>
        <v/>
      </c>
      <c r="E63" s="268"/>
      <c r="F63" s="268"/>
      <c r="G63" s="175" t="str">
        <f t="shared" si="3"/>
        <v/>
      </c>
    </row>
    <row r="64" spans="1:10" ht="13.5" thickBot="1">
      <c r="A64" s="170" t="s">
        <v>210</v>
      </c>
      <c r="B64" s="171">
        <f>1/COUNTA($A$62:$A$64)</f>
        <v>0.33333333333333331</v>
      </c>
      <c r="C64" s="172" t="str">
        <f>IF('SEL Supports'!$G$42&lt;'SEL Supports'!$M$9,"x","")</f>
        <v/>
      </c>
      <c r="D64" s="173" t="str">
        <f>IF(AND('SEL Supports'!$G$42&lt;'SEL Supports'!$M$11,'SEL Supports'!$G$42&gt;='SEL Supports'!$M$9),"x","")</f>
        <v/>
      </c>
      <c r="E64" s="271"/>
      <c r="F64" s="271"/>
      <c r="G64" s="176" t="str">
        <f t="shared" si="3"/>
        <v/>
      </c>
    </row>
    <row r="65" spans="1:10">
      <c r="A65" s="167" t="s">
        <v>112</v>
      </c>
      <c r="B65" s="166"/>
      <c r="C65" s="168"/>
      <c r="D65" s="168"/>
      <c r="E65" s="168"/>
      <c r="F65" s="169"/>
      <c r="G65" s="323">
        <f>SUM(G62:G64)</f>
        <v>0</v>
      </c>
    </row>
    <row r="66" spans="1:10" s="18" customFormat="1" ht="13.5" thickBot="1">
      <c r="A66" s="98" t="s">
        <v>0</v>
      </c>
      <c r="B66" s="391" t="s">
        <v>109</v>
      </c>
      <c r="C66" s="359"/>
      <c r="D66" s="359"/>
      <c r="E66" s="359"/>
      <c r="F66" s="359"/>
      <c r="G66" s="360"/>
      <c r="I66" s="14"/>
      <c r="J66" s="14"/>
    </row>
    <row r="67" spans="1:10" ht="13.5" thickBot="1">
      <c r="A67" s="30"/>
      <c r="B67" s="30"/>
      <c r="C67" s="30"/>
      <c r="D67" s="30"/>
      <c r="E67" s="30"/>
      <c r="F67" s="30"/>
      <c r="G67" s="30"/>
    </row>
    <row r="68" spans="1:10">
      <c r="A68" s="97" t="s">
        <v>334</v>
      </c>
      <c r="B68" s="389" t="s">
        <v>105</v>
      </c>
      <c r="C68" s="249" t="s">
        <v>108</v>
      </c>
      <c r="D68" s="249" t="s">
        <v>126</v>
      </c>
      <c r="E68" s="249" t="s">
        <v>109</v>
      </c>
      <c r="F68" s="249" t="s">
        <v>110</v>
      </c>
      <c r="G68" s="362" t="s">
        <v>112</v>
      </c>
    </row>
    <row r="69" spans="1:10" ht="13.5" thickBot="1">
      <c r="A69" s="192">
        <v>0</v>
      </c>
      <c r="B69" s="390"/>
      <c r="C69" s="264">
        <f>VLOOKUP(C68,RESCO_score_bonus,2,FALSE)*$A69</f>
        <v>0</v>
      </c>
      <c r="D69" s="264">
        <f>VLOOKUP(D68,RESCO_score_bonus,2,FALSE)*$A69</f>
        <v>0</v>
      </c>
      <c r="E69" s="264">
        <f>VLOOKUP(E68,RESCO_score_bonus,2,FALSE)*$A69</f>
        <v>0</v>
      </c>
      <c r="F69" s="264">
        <f>VLOOKUP(F68,RESCO_score_bonus,2,FALSE)*$A69</f>
        <v>0</v>
      </c>
      <c r="G69" s="388"/>
    </row>
    <row r="70" spans="1:10">
      <c r="A70" s="258" t="s">
        <v>447</v>
      </c>
      <c r="B70" s="72">
        <f>1/3</f>
        <v>0.33333333333333331</v>
      </c>
      <c r="C70" s="124" t="str">
        <f>IF('SEL Supports'!$G$13&lt;'SEL Supports'!$M$9,"x","")</f>
        <v/>
      </c>
      <c r="D70" s="126" t="str">
        <f>IF(AND('SEL Supports'!$G$13&lt;'SEL Supports'!$M$11,'SEL Supports'!$G$13&gt;='SEL Supports'!$M$9),"x","")</f>
        <v/>
      </c>
      <c r="E70" s="269"/>
      <c r="F70" s="124"/>
      <c r="G70" s="131" t="str">
        <f>IF(C70="x",B70*$C$44,IF(D70="x",B70*$D$44,IF(E70="x",B70*$E$44,IF(F70="x",B70*$F$44,""))))</f>
        <v/>
      </c>
    </row>
    <row r="71" spans="1:10">
      <c r="A71" s="258" t="s">
        <v>497</v>
      </c>
      <c r="B71" s="72">
        <f>1/3</f>
        <v>0.33333333333333331</v>
      </c>
      <c r="C71" s="124"/>
      <c r="D71" s="126"/>
      <c r="E71" s="269"/>
      <c r="F71" s="124"/>
      <c r="G71" s="131"/>
    </row>
    <row r="72" spans="1:10">
      <c r="A72" s="252" t="s">
        <v>465</v>
      </c>
      <c r="B72" s="72">
        <f>1/3</f>
        <v>0.33333333333333331</v>
      </c>
      <c r="C72" s="4" t="str">
        <f>IF('SEL Supports'!$G$24&lt;'SEL Supports'!$M$9,"x","")</f>
        <v/>
      </c>
      <c r="D72" s="55"/>
      <c r="E72" s="268"/>
      <c r="F72" s="4"/>
      <c r="G72" s="75" t="str">
        <f>IF(C72="x",B72*$C$44,IF(D72="x",B72*$D$44,IF(E72="x",B72*$E$44,IF(F72="x",B72*$F$44,""))))</f>
        <v/>
      </c>
    </row>
    <row r="73" spans="1:10">
      <c r="A73" s="167" t="s">
        <v>112</v>
      </c>
      <c r="B73" s="166"/>
      <c r="C73" s="168"/>
      <c r="D73" s="168"/>
      <c r="E73" s="168"/>
      <c r="F73" s="169"/>
      <c r="G73" s="194">
        <f>SUM(G70:G72)</f>
        <v>0</v>
      </c>
    </row>
    <row r="74" spans="1:10" ht="13.5" thickBot="1">
      <c r="A74" s="98" t="s">
        <v>0</v>
      </c>
      <c r="B74" s="358"/>
      <c r="C74" s="359"/>
      <c r="D74" s="359"/>
      <c r="E74" s="359"/>
      <c r="F74" s="359"/>
      <c r="G74" s="360"/>
    </row>
    <row r="75" spans="1:10" ht="13.5" thickBot="1">
      <c r="A75" s="30"/>
      <c r="B75" s="30"/>
      <c r="C75" s="30"/>
      <c r="D75" s="30"/>
      <c r="E75" s="30"/>
      <c r="F75" s="30"/>
      <c r="G75" s="30"/>
    </row>
    <row r="76" spans="1:10" s="291" customFormat="1">
      <c r="A76" s="99" t="s">
        <v>213</v>
      </c>
      <c r="B76" s="350" t="s">
        <v>105</v>
      </c>
      <c r="C76" s="352" t="s">
        <v>279</v>
      </c>
      <c r="D76" s="353"/>
      <c r="E76" s="352" t="s">
        <v>107</v>
      </c>
      <c r="F76" s="354"/>
      <c r="G76" s="30"/>
    </row>
    <row r="77" spans="1:10" s="291" customFormat="1" ht="13.5" thickBot="1">
      <c r="A77" s="193">
        <v>20</v>
      </c>
      <c r="B77" s="351"/>
      <c r="C77" s="123" t="s">
        <v>114</v>
      </c>
      <c r="D77" s="127" t="s">
        <v>115</v>
      </c>
      <c r="E77" s="123" t="s">
        <v>114</v>
      </c>
      <c r="F77" s="128" t="s">
        <v>115</v>
      </c>
      <c r="G77" s="30"/>
    </row>
    <row r="78" spans="1:10" s="291" customFormat="1" ht="15">
      <c r="A78" s="158" t="s">
        <v>445</v>
      </c>
      <c r="B78" s="274">
        <f>1/13</f>
        <v>7.6923076923076927E-2</v>
      </c>
      <c r="C78" s="242">
        <v>0.65</v>
      </c>
      <c r="D78" s="156"/>
      <c r="E78" s="275">
        <f>A77*B78</f>
        <v>1.5384615384615385</v>
      </c>
      <c r="F78" s="49">
        <f>E78*VLOOKUP(D78/C78,'[1]Overall weights'!$C$24:$D$27,2,TRUE)</f>
        <v>0</v>
      </c>
      <c r="G78" s="30"/>
    </row>
    <row r="79" spans="1:10" s="291" customFormat="1" ht="15">
      <c r="A79" s="159" t="s">
        <v>446</v>
      </c>
      <c r="B79" s="274">
        <f t="shared" ref="B79:B85" si="4">1/13</f>
        <v>7.6923076923076927E-2</v>
      </c>
      <c r="C79" s="232">
        <v>0.65</v>
      </c>
      <c r="D79" s="157"/>
      <c r="E79" s="275">
        <f>A77*B79</f>
        <v>1.5384615384615385</v>
      </c>
      <c r="F79" s="49">
        <f>E79*VLOOKUP(D79/C79,'[1]Overall weights'!$C$24:$D$27,2,TRUE)</f>
        <v>0</v>
      </c>
      <c r="G79" s="30"/>
    </row>
    <row r="80" spans="1:10" s="291" customFormat="1" ht="15">
      <c r="A80" s="159" t="s">
        <v>477</v>
      </c>
      <c r="B80" s="274">
        <f t="shared" si="4"/>
        <v>7.6923076923076927E-2</v>
      </c>
      <c r="C80" s="233"/>
      <c r="D80" s="324"/>
      <c r="E80" s="275">
        <f>B80*A77</f>
        <v>1.5384615384615385</v>
      </c>
      <c r="F80" s="49" t="e">
        <f>E80*VLOOKUP(D80/C80,'[1]Overall weights'!$C$24:$D$27,2,TRUE)</f>
        <v>#DIV/0!</v>
      </c>
      <c r="G80" s="30"/>
    </row>
    <row r="81" spans="1:9" s="291" customFormat="1" ht="15">
      <c r="A81" s="159" t="s">
        <v>478</v>
      </c>
      <c r="B81" s="274">
        <f t="shared" si="4"/>
        <v>7.6923076923076927E-2</v>
      </c>
      <c r="C81" s="233"/>
      <c r="D81" s="324"/>
      <c r="E81" s="275">
        <f>B81*A77</f>
        <v>1.5384615384615385</v>
      </c>
      <c r="F81" s="49" t="e">
        <f>E81*VLOOKUP(D81/C81,'[1]Overall weights'!$C$24:$D$27,2,TRUE)</f>
        <v>#DIV/0!</v>
      </c>
      <c r="G81" s="30"/>
    </row>
    <row r="82" spans="1:9" s="291" customFormat="1" ht="15">
      <c r="A82" s="159" t="s">
        <v>498</v>
      </c>
      <c r="B82" s="274">
        <f t="shared" si="4"/>
        <v>7.6923076923076927E-2</v>
      </c>
      <c r="C82" s="233">
        <v>1</v>
      </c>
      <c r="D82" s="292"/>
      <c r="E82" s="275">
        <f>B82*A77</f>
        <v>1.5384615384615385</v>
      </c>
      <c r="F82" s="49">
        <f>E82*VLOOKUP(D82/C82,'[1]Overall weights'!$C$24:$D$27,2,TRUE)</f>
        <v>0</v>
      </c>
      <c r="G82" s="30"/>
    </row>
    <row r="83" spans="1:9" s="291" customFormat="1" ht="15">
      <c r="A83" s="159" t="s">
        <v>499</v>
      </c>
      <c r="B83" s="274">
        <f t="shared" si="4"/>
        <v>7.6923076923076927E-2</v>
      </c>
      <c r="C83" s="233">
        <v>1.2</v>
      </c>
      <c r="D83" s="292"/>
      <c r="E83" s="275">
        <f>B83*A77</f>
        <v>1.5384615384615385</v>
      </c>
      <c r="F83" s="49">
        <f>E83*VLOOKUP(D83/C83,'[1]Overall weights'!$C$24:$D$27,2,TRUE)</f>
        <v>0</v>
      </c>
      <c r="G83" s="30"/>
    </row>
    <row r="84" spans="1:9" s="291" customFormat="1" ht="15">
      <c r="A84" s="159" t="s">
        <v>337</v>
      </c>
      <c r="B84" s="274">
        <f t="shared" si="4"/>
        <v>7.6923076923076927E-2</v>
      </c>
      <c r="C84" s="233">
        <v>4</v>
      </c>
      <c r="D84" s="292"/>
      <c r="E84" s="275">
        <f>B84*A77</f>
        <v>1.5384615384615385</v>
      </c>
      <c r="F84" s="49">
        <f>E84*VLOOKUP(D84/C84,'[1]Overall weights'!$C$24:$D$27,2,TRUE)</f>
        <v>0</v>
      </c>
      <c r="G84" s="30"/>
    </row>
    <row r="85" spans="1:9" s="291" customFormat="1" ht="13.5" customHeight="1">
      <c r="A85" s="159" t="s">
        <v>338</v>
      </c>
      <c r="B85" s="274">
        <f t="shared" si="4"/>
        <v>7.6923076923076927E-2</v>
      </c>
      <c r="C85" s="232">
        <v>0.85</v>
      </c>
      <c r="D85" s="157"/>
      <c r="E85" s="275">
        <f>B85*A77</f>
        <v>1.5384615384615385</v>
      </c>
      <c r="F85" s="49">
        <f>E85*VLOOKUP(D85/C85,'[1]Overall weights'!$C$24:$D$27,2,TRUE)</f>
        <v>0</v>
      </c>
      <c r="G85" s="30"/>
      <c r="I85" s="80" t="s">
        <v>216</v>
      </c>
    </row>
    <row r="86" spans="1:9" s="291" customFormat="1" ht="13.5" customHeight="1">
      <c r="A86" s="159" t="s">
        <v>339</v>
      </c>
      <c r="B86" s="274">
        <v>0</v>
      </c>
      <c r="C86" s="232">
        <v>0.8</v>
      </c>
      <c r="D86" s="157"/>
      <c r="E86" s="275">
        <f>B86*A77</f>
        <v>0</v>
      </c>
      <c r="F86" s="49">
        <f>E86*VLOOKUP(D86/C86,'[1]Overall weights'!$C$24:$D$27,2,TRUE)</f>
        <v>0</v>
      </c>
      <c r="G86" s="30"/>
      <c r="I86" s="80"/>
    </row>
    <row r="87" spans="1:9" s="291" customFormat="1" ht="13.5" customHeight="1">
      <c r="A87" s="159" t="s">
        <v>340</v>
      </c>
      <c r="B87" s="274">
        <v>0</v>
      </c>
      <c r="C87" s="232">
        <v>0.75</v>
      </c>
      <c r="D87" s="157"/>
      <c r="E87" s="275">
        <f>B87*A77</f>
        <v>0</v>
      </c>
      <c r="F87" s="49">
        <f>E87*VLOOKUP(D87/C87,'[1]Overall weights'!$C$24:$D$27,2,TRUE)</f>
        <v>0</v>
      </c>
      <c r="G87" s="30"/>
      <c r="I87" s="80"/>
    </row>
    <row r="88" spans="1:9" s="291" customFormat="1" ht="15">
      <c r="A88" s="159" t="s">
        <v>341</v>
      </c>
      <c r="B88" s="274">
        <v>0</v>
      </c>
      <c r="C88" s="232">
        <v>0.75</v>
      </c>
      <c r="D88" s="157"/>
      <c r="E88" s="275">
        <f>A77*B88</f>
        <v>0</v>
      </c>
      <c r="F88" s="49">
        <f>E88*VLOOKUP(D88/C88,'[1]Overall weights'!$C$24:$D$27,2,TRUE)</f>
        <v>0</v>
      </c>
      <c r="G88" s="30"/>
      <c r="I88" s="80" t="s">
        <v>214</v>
      </c>
    </row>
    <row r="89" spans="1:9" s="291" customFormat="1" ht="15">
      <c r="A89" s="159" t="s">
        <v>342</v>
      </c>
      <c r="B89" s="274">
        <v>0</v>
      </c>
      <c r="C89" s="232">
        <v>0.75</v>
      </c>
      <c r="D89" s="157"/>
      <c r="E89" s="275">
        <f>A77*B89</f>
        <v>0</v>
      </c>
      <c r="F89" s="49">
        <f>E89*VLOOKUP(D89/C89,'[1]Overall weights'!$C$24:$D$27,2,TRUE)</f>
        <v>0</v>
      </c>
      <c r="G89" s="30"/>
      <c r="H89" s="293"/>
      <c r="I89" s="80" t="s">
        <v>217</v>
      </c>
    </row>
    <row r="90" spans="1:9" s="291" customFormat="1" ht="15">
      <c r="A90" s="159" t="s">
        <v>479</v>
      </c>
      <c r="B90" s="274">
        <v>0</v>
      </c>
      <c r="C90" s="232">
        <v>0.75</v>
      </c>
      <c r="D90" s="157"/>
      <c r="E90" s="275">
        <f>B90*A77</f>
        <v>0</v>
      </c>
      <c r="F90" s="49">
        <f>E90*VLOOKUP(D90/C90,'[1]Overall weights'!$C$24:$D$27,2,TRUE)</f>
        <v>0</v>
      </c>
      <c r="G90" s="30"/>
      <c r="H90" s="293"/>
      <c r="I90" s="80"/>
    </row>
    <row r="91" spans="1:9" s="291" customFormat="1" ht="15">
      <c r="A91" s="159" t="s">
        <v>343</v>
      </c>
      <c r="B91" s="274">
        <f t="shared" ref="B91:B95" si="5">1/13</f>
        <v>7.6923076923076927E-2</v>
      </c>
      <c r="C91" s="232">
        <v>0.8</v>
      </c>
      <c r="D91" s="157"/>
      <c r="E91" s="275">
        <f>B91*A77</f>
        <v>1.5384615384615385</v>
      </c>
      <c r="F91" s="49">
        <f>E91*VLOOKUP(D91/C91,'[1]Overall weights'!$C$24:$D$27,2,TRUE)</f>
        <v>0</v>
      </c>
      <c r="G91" s="30"/>
    </row>
    <row r="92" spans="1:9" s="291" customFormat="1" ht="15">
      <c r="A92" s="159" t="s">
        <v>344</v>
      </c>
      <c r="B92" s="274">
        <f t="shared" si="5"/>
        <v>7.6923076923076927E-2</v>
      </c>
      <c r="C92" s="232">
        <v>0.95</v>
      </c>
      <c r="D92" s="157"/>
      <c r="E92" s="275">
        <f>B92*A77</f>
        <v>1.5384615384615385</v>
      </c>
      <c r="F92" s="49">
        <f>E92*VLOOKUP(D92/C92,'[1]Overall weights'!$C$24:$D$27,2,TRUE)</f>
        <v>0</v>
      </c>
      <c r="G92" s="30"/>
    </row>
    <row r="93" spans="1:9" s="291" customFormat="1" ht="15">
      <c r="A93" s="160" t="s">
        <v>345</v>
      </c>
      <c r="B93" s="274">
        <f t="shared" si="5"/>
        <v>7.6923076923076927E-2</v>
      </c>
      <c r="C93" s="232">
        <v>0.95</v>
      </c>
      <c r="D93" s="157"/>
      <c r="E93" s="275">
        <f>B93*A77</f>
        <v>1.5384615384615385</v>
      </c>
      <c r="F93" s="49">
        <f>E93*VLOOKUP(D93/C93,'[1]Overall weights'!$C$24:$D$27,2,TRUE)</f>
        <v>0</v>
      </c>
      <c r="G93" s="30"/>
    </row>
    <row r="94" spans="1:9" s="291" customFormat="1" ht="15">
      <c r="A94" s="256" t="s">
        <v>346</v>
      </c>
      <c r="B94" s="274">
        <f t="shared" si="5"/>
        <v>7.6923076923076927E-2</v>
      </c>
      <c r="C94" s="232">
        <v>0.9</v>
      </c>
      <c r="D94" s="157"/>
      <c r="E94" s="275">
        <f>B94*A77</f>
        <v>1.5384615384615385</v>
      </c>
      <c r="F94" s="49">
        <f>E94*VLOOKUP(D94/C94,'[1]Overall weights'!$C$24:$D$27,2,TRUE)</f>
        <v>0</v>
      </c>
      <c r="G94" s="30"/>
    </row>
    <row r="95" spans="1:9" s="291" customFormat="1" ht="15.75" thickBot="1">
      <c r="A95" s="260" t="s">
        <v>500</v>
      </c>
      <c r="B95" s="274">
        <f t="shared" si="5"/>
        <v>7.6923076923076927E-2</v>
      </c>
      <c r="C95" s="232">
        <v>0.8</v>
      </c>
      <c r="D95" s="73"/>
      <c r="E95" s="275">
        <f>B95*A77</f>
        <v>1.5384615384615385</v>
      </c>
      <c r="F95" s="49">
        <f>E95*VLOOKUP(D95/C95,'[1]Overall weights'!$C$24:$D$27,2,TRUE)</f>
        <v>0</v>
      </c>
      <c r="G95" s="30"/>
    </row>
    <row r="96" spans="1:9" s="291" customFormat="1">
      <c r="A96" s="100" t="s">
        <v>112</v>
      </c>
      <c r="B96" s="294">
        <f>SUM(B78:B95)</f>
        <v>0.99999999999999978</v>
      </c>
      <c r="C96" s="295"/>
      <c r="D96" s="295"/>
      <c r="E96" s="261">
        <f>SUM(E78:E95)</f>
        <v>20.000000000000004</v>
      </c>
      <c r="F96" s="101" t="e">
        <f>SUM(F78:F95)</f>
        <v>#DIV/0!</v>
      </c>
      <c r="G96" s="30"/>
    </row>
    <row r="97" spans="1:9" s="291" customFormat="1" ht="13.5" thickBot="1">
      <c r="A97" s="102" t="s">
        <v>213</v>
      </c>
      <c r="B97" s="355"/>
      <c r="C97" s="356"/>
      <c r="D97" s="356"/>
      <c r="E97" s="356"/>
      <c r="F97" s="357"/>
      <c r="G97" s="30"/>
    </row>
    <row r="98" spans="1:9" ht="13.5" thickBot="1">
      <c r="A98" s="30"/>
      <c r="B98" s="30"/>
      <c r="C98" s="30"/>
      <c r="D98" s="30"/>
      <c r="E98" s="30"/>
      <c r="F98" s="30"/>
      <c r="G98" s="30"/>
    </row>
    <row r="99" spans="1:9" ht="13.5" thickBot="1">
      <c r="A99" s="102" t="s">
        <v>211</v>
      </c>
      <c r="B99" s="350" t="s">
        <v>105</v>
      </c>
      <c r="C99" s="61" t="s">
        <v>108</v>
      </c>
      <c r="D99" s="61" t="s">
        <v>126</v>
      </c>
      <c r="E99" s="61" t="s">
        <v>109</v>
      </c>
      <c r="F99" s="61" t="s">
        <v>110</v>
      </c>
      <c r="G99" s="362" t="s">
        <v>112</v>
      </c>
    </row>
    <row r="100" spans="1:9" ht="13.5" thickBot="1">
      <c r="A100" s="193">
        <v>20</v>
      </c>
      <c r="B100" s="351"/>
      <c r="C100" s="264">
        <f>VLOOKUP(C99,RESCO_score_bonus,2,FALSE)*$A100</f>
        <v>0</v>
      </c>
      <c r="D100" s="264">
        <f>VLOOKUP(D99,RESCO_score_bonus,2,FALSE)*$A100</f>
        <v>15</v>
      </c>
      <c r="E100" s="264">
        <f>VLOOKUP(E99,RESCO_score_bonus,2,FALSE)*$A100</f>
        <v>20</v>
      </c>
      <c r="F100" s="264">
        <v>28.12</v>
      </c>
      <c r="G100" s="363"/>
      <c r="I100" s="270"/>
    </row>
    <row r="101" spans="1:9">
      <c r="A101" s="129" t="s">
        <v>276</v>
      </c>
      <c r="B101" s="130">
        <v>0.25</v>
      </c>
      <c r="C101" s="124" t="str">
        <f>IF('Core Values'!$G$8&lt;'Core Values'!$M$10,"x","")</f>
        <v/>
      </c>
      <c r="D101" s="124" t="str">
        <f>IF(AND('Core Values'!$G$8&lt;'Core Values'!$M$12,'Core Values'!$G$8&gt;='Core Values'!$M$10),"x","")</f>
        <v/>
      </c>
      <c r="E101" s="269"/>
      <c r="F101" s="269"/>
      <c r="G101" s="131" t="str">
        <f>IF(C101="x",B101*$C$100,IF(D101="x",B101*$D$100,IF(E101="x",B101*$E$100,IF(F101="x",B101*$F$100,""))))</f>
        <v/>
      </c>
    </row>
    <row r="102" spans="1:9">
      <c r="A102" s="71" t="s">
        <v>277</v>
      </c>
      <c r="B102" s="74">
        <v>0.25</v>
      </c>
      <c r="C102" s="4"/>
      <c r="D102" s="4" t="str">
        <f>IF(AND('Core Values'!$G$14&lt;'Core Values'!$M$12,'Core Values'!$G$14&gt;='Core Values'!$M$10),"x","")</f>
        <v/>
      </c>
      <c r="E102" s="268"/>
      <c r="F102" s="269"/>
      <c r="G102" s="75" t="str">
        <f>IF(C102="x",B102*$C$100,IF(D102="x",B102*$D$100,IF(E102="x",B102*$E$100,IF(F102="x",B102*$F$100,""))))</f>
        <v/>
      </c>
    </row>
    <row r="103" spans="1:9" ht="13.5" thickBot="1">
      <c r="A103" s="71" t="s">
        <v>278</v>
      </c>
      <c r="B103" s="74">
        <v>0.25</v>
      </c>
      <c r="C103" s="4" t="str">
        <f>IF('Core Values'!$G$19&lt;'Core Values'!$M$10,"x","")</f>
        <v/>
      </c>
      <c r="D103" s="4"/>
      <c r="E103" s="268"/>
      <c r="F103" s="268"/>
      <c r="G103" s="75" t="str">
        <f>IF(C103="x",B103*$C$100,IF(D103="x",B103*$D$100,IF(E103="x",B103*$E$100,IF(F103="x",B103*$F$100,""))))</f>
        <v/>
      </c>
    </row>
    <row r="104" spans="1:9" ht="13.5" thickBot="1">
      <c r="A104" s="71" t="s">
        <v>151</v>
      </c>
      <c r="B104" s="74">
        <v>0.25</v>
      </c>
      <c r="C104" s="4" t="str">
        <f>IF('Core Values'!$G$24&lt;'Core Values'!$M$10,"x","")</f>
        <v/>
      </c>
      <c r="D104" s="4"/>
      <c r="E104" s="268"/>
      <c r="F104" s="268"/>
      <c r="G104" s="75" t="str">
        <f>IF(C104="x",B104*$C$100,IF(D104="x",B104*$D$100,IF(E104="x",B104*$E$100,IF(F104="x",B104*$F$100,""))))</f>
        <v/>
      </c>
    </row>
    <row r="105" spans="1:9">
      <c r="A105" s="103" t="s">
        <v>112</v>
      </c>
      <c r="B105" s="104"/>
      <c r="C105" s="105"/>
      <c r="D105" s="105"/>
      <c r="E105" s="105"/>
      <c r="F105" s="105"/>
      <c r="G105" s="106">
        <f>SUM(G100:G104)</f>
        <v>0</v>
      </c>
    </row>
    <row r="106" spans="1:9" ht="13.5" thickBot="1">
      <c r="A106" s="102" t="s">
        <v>211</v>
      </c>
      <c r="B106" s="373" t="s">
        <v>109</v>
      </c>
      <c r="C106" s="374"/>
      <c r="D106" s="374"/>
      <c r="E106" s="374"/>
      <c r="F106" s="374"/>
      <c r="G106" s="375"/>
    </row>
    <row r="107" spans="1:9">
      <c r="A107" s="30"/>
      <c r="B107" s="30"/>
      <c r="C107" s="30"/>
      <c r="D107" s="30"/>
      <c r="E107" s="30"/>
      <c r="F107" s="30"/>
      <c r="G107" s="30"/>
    </row>
    <row r="108" spans="1:9" ht="13.5" thickBot="1">
      <c r="A108" s="7"/>
      <c r="B108" s="5"/>
      <c r="C108" s="6"/>
      <c r="D108" s="6"/>
      <c r="E108" s="6"/>
      <c r="F108" s="6"/>
      <c r="G108" s="6"/>
    </row>
    <row r="109" spans="1:9">
      <c r="A109" s="60" t="s">
        <v>43</v>
      </c>
      <c r="B109" s="58"/>
      <c r="C109" s="58"/>
      <c r="D109" s="58"/>
      <c r="E109" s="58"/>
      <c r="F109" s="58"/>
      <c r="G109" s="59"/>
    </row>
    <row r="110" spans="1:9">
      <c r="A110" s="370"/>
      <c r="B110" s="364"/>
      <c r="C110" s="364"/>
      <c r="D110" s="364"/>
      <c r="E110" s="364"/>
      <c r="F110" s="364"/>
      <c r="G110" s="365"/>
    </row>
    <row r="111" spans="1:9">
      <c r="A111" s="371"/>
      <c r="B111" s="366"/>
      <c r="C111" s="366"/>
      <c r="D111" s="366"/>
      <c r="E111" s="366"/>
      <c r="F111" s="366"/>
      <c r="G111" s="367"/>
    </row>
    <row r="112" spans="1:9">
      <c r="A112" s="371"/>
      <c r="B112" s="366"/>
      <c r="C112" s="366"/>
      <c r="D112" s="366"/>
      <c r="E112" s="366"/>
      <c r="F112" s="366"/>
      <c r="G112" s="367"/>
    </row>
    <row r="113" spans="1:7">
      <c r="A113" s="371"/>
      <c r="B113" s="366"/>
      <c r="C113" s="366"/>
      <c r="D113" s="366"/>
      <c r="E113" s="366"/>
      <c r="F113" s="366"/>
      <c r="G113" s="367"/>
    </row>
    <row r="114" spans="1:7">
      <c r="A114" s="371"/>
      <c r="B114" s="366"/>
      <c r="C114" s="366"/>
      <c r="D114" s="366"/>
      <c r="E114" s="366"/>
      <c r="F114" s="366"/>
      <c r="G114" s="367"/>
    </row>
    <row r="115" spans="1:7">
      <c r="A115" s="371"/>
      <c r="B115" s="366"/>
      <c r="C115" s="366"/>
      <c r="D115" s="366"/>
      <c r="E115" s="366"/>
      <c r="F115" s="366"/>
      <c r="G115" s="367"/>
    </row>
    <row r="116" spans="1:7">
      <c r="A116" s="371"/>
      <c r="B116" s="366"/>
      <c r="C116" s="366"/>
      <c r="D116" s="366"/>
      <c r="E116" s="366"/>
      <c r="F116" s="366"/>
      <c r="G116" s="367"/>
    </row>
    <row r="117" spans="1:7">
      <c r="A117" s="371"/>
      <c r="B117" s="366"/>
      <c r="C117" s="366"/>
      <c r="D117" s="366"/>
      <c r="E117" s="366"/>
      <c r="F117" s="366"/>
      <c r="G117" s="367"/>
    </row>
    <row r="118" spans="1:7" ht="55.5" customHeight="1" thickBot="1">
      <c r="A118" s="372"/>
      <c r="B118" s="368"/>
      <c r="C118" s="368"/>
      <c r="D118" s="368"/>
      <c r="E118" s="368"/>
      <c r="F118" s="368"/>
      <c r="G118" s="369"/>
    </row>
    <row r="119" spans="1:7">
      <c r="A119" s="30"/>
      <c r="B119" s="30"/>
      <c r="C119" s="30"/>
      <c r="D119" s="30"/>
      <c r="E119" s="30"/>
      <c r="F119" s="30"/>
      <c r="G119" s="30"/>
    </row>
    <row r="120" spans="1:7" ht="13.5" thickBot="1">
      <c r="A120" s="7"/>
      <c r="B120" s="5"/>
      <c r="C120" s="6"/>
      <c r="D120" s="6"/>
      <c r="E120" s="6"/>
      <c r="F120" s="6"/>
      <c r="G120" s="6"/>
    </row>
    <row r="121" spans="1:7">
      <c r="A121" s="60" t="s">
        <v>44</v>
      </c>
      <c r="B121" s="58"/>
      <c r="C121" s="58"/>
      <c r="D121" s="58"/>
      <c r="E121" s="58"/>
      <c r="F121" s="58"/>
      <c r="G121" s="59"/>
    </row>
    <row r="122" spans="1:7">
      <c r="A122" s="364"/>
      <c r="B122" s="364"/>
      <c r="C122" s="364"/>
      <c r="D122" s="364"/>
      <c r="E122" s="364"/>
      <c r="F122" s="364"/>
      <c r="G122" s="365"/>
    </row>
    <row r="123" spans="1:7">
      <c r="A123" s="366"/>
      <c r="B123" s="366"/>
      <c r="C123" s="366"/>
      <c r="D123" s="366"/>
      <c r="E123" s="366"/>
      <c r="F123" s="366"/>
      <c r="G123" s="367"/>
    </row>
    <row r="124" spans="1:7" ht="12.75" customHeight="1">
      <c r="A124" s="366"/>
      <c r="B124" s="366"/>
      <c r="C124" s="366"/>
      <c r="D124" s="366"/>
      <c r="E124" s="366"/>
      <c r="F124" s="366"/>
      <c r="G124" s="367"/>
    </row>
    <row r="125" spans="1:7">
      <c r="A125" s="366"/>
      <c r="B125" s="366"/>
      <c r="C125" s="366"/>
      <c r="D125" s="366"/>
      <c r="E125" s="366"/>
      <c r="F125" s="366"/>
      <c r="G125" s="367"/>
    </row>
    <row r="126" spans="1:7">
      <c r="A126" s="366"/>
      <c r="B126" s="366"/>
      <c r="C126" s="366"/>
      <c r="D126" s="366"/>
      <c r="E126" s="366"/>
      <c r="F126" s="366"/>
      <c r="G126" s="367"/>
    </row>
    <row r="127" spans="1:7">
      <c r="A127" s="366"/>
      <c r="B127" s="366"/>
      <c r="C127" s="366"/>
      <c r="D127" s="366"/>
      <c r="E127" s="366"/>
      <c r="F127" s="366"/>
      <c r="G127" s="367"/>
    </row>
    <row r="128" spans="1:7">
      <c r="A128" s="366"/>
      <c r="B128" s="366"/>
      <c r="C128" s="366"/>
      <c r="D128" s="366"/>
      <c r="E128" s="366"/>
      <c r="F128" s="366"/>
      <c r="G128" s="367"/>
    </row>
    <row r="129" spans="1:7">
      <c r="A129" s="366"/>
      <c r="B129" s="366"/>
      <c r="C129" s="366"/>
      <c r="D129" s="366"/>
      <c r="E129" s="366"/>
      <c r="F129" s="366"/>
      <c r="G129" s="367"/>
    </row>
    <row r="130" spans="1:7" ht="13.5" thickBot="1">
      <c r="A130" s="368"/>
      <c r="B130" s="368"/>
      <c r="C130" s="368"/>
      <c r="D130" s="368"/>
      <c r="E130" s="368"/>
      <c r="F130" s="368"/>
      <c r="G130" s="369"/>
    </row>
    <row r="131" spans="1:7">
      <c r="A131" s="18"/>
      <c r="B131" s="18"/>
      <c r="C131" s="18"/>
      <c r="D131" s="18"/>
      <c r="E131" s="18"/>
      <c r="F131" s="18"/>
    </row>
    <row r="132" spans="1:7">
      <c r="A132" s="28"/>
      <c r="B132" s="28"/>
      <c r="C132" s="28"/>
      <c r="E132" s="28"/>
      <c r="F132" s="28"/>
      <c r="G132" s="28"/>
    </row>
    <row r="133" spans="1:7">
      <c r="A133" s="14" t="s">
        <v>13</v>
      </c>
      <c r="C133" s="29" t="s">
        <v>132</v>
      </c>
      <c r="E133" s="14" t="s">
        <v>23</v>
      </c>
      <c r="G133" s="29" t="s">
        <v>132</v>
      </c>
    </row>
    <row r="134" spans="1:7">
      <c r="C134" s="29"/>
      <c r="G134" s="29"/>
    </row>
    <row r="135" spans="1:7">
      <c r="C135" s="29"/>
      <c r="G135" s="29"/>
    </row>
    <row r="136" spans="1:7">
      <c r="C136" s="29"/>
      <c r="E136" s="28"/>
      <c r="F136" s="28"/>
      <c r="G136" s="28"/>
    </row>
    <row r="137" spans="1:7">
      <c r="C137" s="29"/>
      <c r="E137" s="14" t="s">
        <v>24</v>
      </c>
      <c r="G137" s="29" t="s">
        <v>132</v>
      </c>
    </row>
    <row r="138" spans="1:7">
      <c r="G138" s="29"/>
    </row>
    <row r="139" spans="1:7" ht="12.75" customHeight="1">
      <c r="A139" s="361" t="s">
        <v>273</v>
      </c>
      <c r="B139" s="361"/>
      <c r="C139" s="361"/>
      <c r="D139" s="361"/>
      <c r="E139" s="361"/>
      <c r="F139" s="361"/>
      <c r="G139" s="361"/>
    </row>
    <row r="140" spans="1:7">
      <c r="A140" s="361"/>
      <c r="B140" s="361"/>
      <c r="C140" s="361"/>
      <c r="D140" s="361"/>
      <c r="E140" s="361"/>
      <c r="F140" s="361"/>
      <c r="G140" s="361"/>
    </row>
  </sheetData>
  <mergeCells count="41">
    <mergeCell ref="B19:C19"/>
    <mergeCell ref="B20:C20"/>
    <mergeCell ref="B21:C21"/>
    <mergeCell ref="B22:C22"/>
    <mergeCell ref="D19:E19"/>
    <mergeCell ref="D20:E20"/>
    <mergeCell ref="D21:E21"/>
    <mergeCell ref="D22:E22"/>
    <mergeCell ref="E24:F24"/>
    <mergeCell ref="B24:B25"/>
    <mergeCell ref="C24:D24"/>
    <mergeCell ref="G68:G69"/>
    <mergeCell ref="B60:B61"/>
    <mergeCell ref="B50:G50"/>
    <mergeCell ref="G43:G44"/>
    <mergeCell ref="G52:G53"/>
    <mergeCell ref="B58:G58"/>
    <mergeCell ref="G60:G61"/>
    <mergeCell ref="B66:G66"/>
    <mergeCell ref="B68:B69"/>
    <mergeCell ref="B52:B53"/>
    <mergeCell ref="B41:F41"/>
    <mergeCell ref="B43:B44"/>
    <mergeCell ref="F1:G2"/>
    <mergeCell ref="B1:E2"/>
    <mergeCell ref="B3:E3"/>
    <mergeCell ref="D9:G9"/>
    <mergeCell ref="B18:C18"/>
    <mergeCell ref="D18:E18"/>
    <mergeCell ref="A17:G17"/>
    <mergeCell ref="A139:G140"/>
    <mergeCell ref="G99:G100"/>
    <mergeCell ref="A122:G130"/>
    <mergeCell ref="A110:G118"/>
    <mergeCell ref="B106:G106"/>
    <mergeCell ref="B99:B100"/>
    <mergeCell ref="B76:B77"/>
    <mergeCell ref="C76:D76"/>
    <mergeCell ref="E76:F76"/>
    <mergeCell ref="B97:F97"/>
    <mergeCell ref="B74:G74"/>
  </mergeCells>
  <phoneticPr fontId="6" type="noConversion"/>
  <conditionalFormatting sqref="G19:G22">
    <cfRule type="containsText" dxfId="4" priority="10" stopIfTrue="1" operator="containsText" text="Flagged">
      <formula>NOT(ISERROR(SEARCH("Flagged",G19)))</formula>
    </cfRule>
    <cfRule type="cellIs" dxfId="3" priority="11" stopIfTrue="1" operator="equal">
      <formula>"""Flagged"""</formula>
    </cfRule>
    <cfRule type="cellIs" dxfId="2" priority="12" stopIfTrue="1" operator="equal">
      <formula>"""Flagged"""</formula>
    </cfRule>
    <cfRule type="cellIs" dxfId="1" priority="17" stopIfTrue="1" operator="equal">
      <formula>"""Flagged"""</formula>
    </cfRule>
  </conditionalFormatting>
  <conditionalFormatting sqref="G20:G22">
    <cfRule type="cellIs" dxfId="0" priority="16" stopIfTrue="1" operator="equal">
      <formula>"""Flagged"""</formula>
    </cfRule>
  </conditionalFormatting>
  <dataValidations count="2">
    <dataValidation type="list" showInputMessage="1" showErrorMessage="1" sqref="C73:E73 C65:E65 C49:E49 C57:E57 C96:D96">
      <formula1>#REF!</formula1>
    </dataValidation>
    <dataValidation type="list" allowBlank="1" showInputMessage="1" showErrorMessage="1" sqref="B12">
      <formula1>$I$13:$I$14</formula1>
    </dataValidation>
  </dataValidations>
  <printOptions horizontalCentered="1"/>
  <pageMargins left="0.25" right="0.25" top="0.5" bottom="0.5" header="0.25" footer="0.25"/>
  <pageSetup scale="61" fitToHeight="2" orientation="portrait" r:id="rId1"/>
  <headerFooter alignWithMargins="0">
    <oddFooter>&amp;L&amp;"Arial,Bold"Confidential&amp;RPage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90" r:id="rId4" name="Button 18">
              <controlPr defaultSize="0" print="0" autoFill="0" autoPict="0" macro="[0]!Print1">
                <anchor moveWithCells="1" sizeWithCells="1">
                  <from>
                    <xdr:col>8</xdr:col>
                    <xdr:colOff>9525</xdr:colOff>
                    <xdr:row>1</xdr:row>
                    <xdr:rowOff>66675</xdr:rowOff>
                  </from>
                  <to>
                    <xdr:col>8</xdr:col>
                    <xdr:colOff>1790700</xdr:colOff>
                    <xdr:row>3</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F31"/>
  <sheetViews>
    <sheetView workbookViewId="0">
      <pane xSplit="1" ySplit="5" topLeftCell="B6" activePane="bottomRight" state="frozen"/>
      <selection pane="topRight" activeCell="B1" sqref="B1"/>
      <selection pane="bottomLeft" activeCell="A7" sqref="A7"/>
      <selection pane="bottomRight" activeCell="C5" sqref="C5"/>
    </sheetView>
  </sheetViews>
  <sheetFormatPr defaultColWidth="8.85546875" defaultRowHeight="14.25"/>
  <cols>
    <col min="1" max="1" width="41.28515625" style="35" customWidth="1"/>
    <col min="2" max="5" width="45.7109375" style="35" customWidth="1"/>
    <col min="6" max="16384" width="8.85546875" style="35"/>
  </cols>
  <sheetData>
    <row r="1" spans="1:6" ht="45.75" customHeight="1" thickBot="1">
      <c r="A1" s="403" t="s">
        <v>46</v>
      </c>
      <c r="B1" s="403"/>
      <c r="C1" s="403"/>
      <c r="D1" s="403"/>
      <c r="E1" s="403"/>
    </row>
    <row r="2" spans="1:6" ht="40.5" customHeight="1" thickBot="1">
      <c r="A2" s="404" t="s">
        <v>47</v>
      </c>
      <c r="B2" s="405"/>
      <c r="C2" s="405"/>
      <c r="D2" s="405"/>
      <c r="E2" s="406"/>
    </row>
    <row r="3" spans="1:6" ht="15" thickBot="1">
      <c r="A3" s="117"/>
      <c r="B3" s="118" t="s">
        <v>480</v>
      </c>
      <c r="C3" s="118" t="s">
        <v>180</v>
      </c>
      <c r="D3" s="118" t="s">
        <v>181</v>
      </c>
      <c r="E3" s="119" t="s">
        <v>182</v>
      </c>
      <c r="F3" s="137"/>
    </row>
    <row r="4" spans="1:6" ht="121.5">
      <c r="A4" s="141" t="s">
        <v>258</v>
      </c>
      <c r="B4" s="142" t="s">
        <v>259</v>
      </c>
      <c r="C4" s="142" t="s">
        <v>260</v>
      </c>
      <c r="D4" s="142" t="s">
        <v>261</v>
      </c>
      <c r="E4" s="143" t="s">
        <v>3</v>
      </c>
    </row>
    <row r="5" spans="1:6" ht="150" customHeight="1">
      <c r="A5" s="144" t="s">
        <v>4</v>
      </c>
      <c r="B5" s="145" t="s">
        <v>5</v>
      </c>
      <c r="C5" s="145" t="s">
        <v>6</v>
      </c>
      <c r="D5" s="142" t="s">
        <v>7</v>
      </c>
      <c r="E5" s="146" t="s">
        <v>8</v>
      </c>
    </row>
    <row r="6" spans="1:6" ht="228" customHeight="1">
      <c r="A6" s="144" t="s">
        <v>9</v>
      </c>
      <c r="B6" s="145" t="s">
        <v>153</v>
      </c>
      <c r="C6" s="145" t="s">
        <v>154</v>
      </c>
      <c r="D6" s="142" t="s">
        <v>155</v>
      </c>
      <c r="E6" s="146" t="s">
        <v>156</v>
      </c>
    </row>
    <row r="7" spans="1:6" ht="108.75" thickBot="1">
      <c r="A7" s="147" t="s">
        <v>157</v>
      </c>
      <c r="B7" s="148" t="s">
        <v>158</v>
      </c>
      <c r="C7" s="148" t="s">
        <v>159</v>
      </c>
      <c r="D7" s="142" t="s">
        <v>160</v>
      </c>
      <c r="E7" s="149" t="s">
        <v>161</v>
      </c>
    </row>
    <row r="8" spans="1:6" ht="15" thickBot="1">
      <c r="A8" s="111"/>
      <c r="B8" s="40"/>
      <c r="C8" s="40"/>
      <c r="D8" s="40"/>
      <c r="E8" s="112"/>
    </row>
    <row r="9" spans="1:6" ht="33" customHeight="1" thickBot="1">
      <c r="A9" s="407" t="s">
        <v>183</v>
      </c>
      <c r="B9" s="408"/>
      <c r="C9" s="408"/>
      <c r="D9" s="408"/>
      <c r="E9" s="409"/>
    </row>
    <row r="10" spans="1:6" ht="15" thickBot="1">
      <c r="A10" s="117"/>
      <c r="B10" s="118" t="s">
        <v>480</v>
      </c>
      <c r="C10" s="118" t="s">
        <v>180</v>
      </c>
      <c r="D10" s="118" t="s">
        <v>181</v>
      </c>
      <c r="E10" s="119" t="s">
        <v>182</v>
      </c>
    </row>
    <row r="11" spans="1:6" ht="93.75" customHeight="1">
      <c r="A11" s="150" t="s">
        <v>481</v>
      </c>
      <c r="B11" s="151" t="s">
        <v>184</v>
      </c>
      <c r="C11" s="151" t="s">
        <v>185</v>
      </c>
      <c r="D11" s="145" t="s">
        <v>233</v>
      </c>
      <c r="E11" s="152" t="s">
        <v>224</v>
      </c>
    </row>
    <row r="12" spans="1:6" ht="94.5" customHeight="1">
      <c r="A12" s="95" t="s">
        <v>482</v>
      </c>
      <c r="B12" s="145" t="s">
        <v>186</v>
      </c>
      <c r="C12" s="145" t="s">
        <v>187</v>
      </c>
      <c r="D12" s="145" t="s">
        <v>234</v>
      </c>
      <c r="E12" s="153" t="s">
        <v>235</v>
      </c>
    </row>
    <row r="13" spans="1:6" ht="87.75" customHeight="1">
      <c r="A13" s="95" t="s">
        <v>483</v>
      </c>
      <c r="B13" s="145" t="s">
        <v>188</v>
      </c>
      <c r="C13" s="145" t="s">
        <v>236</v>
      </c>
      <c r="D13" s="145" t="s">
        <v>237</v>
      </c>
      <c r="E13" s="153" t="s">
        <v>238</v>
      </c>
    </row>
    <row r="14" spans="1:6" ht="95.25" customHeight="1" thickBot="1">
      <c r="A14" s="96" t="s">
        <v>484</v>
      </c>
      <c r="B14" s="148" t="s">
        <v>189</v>
      </c>
      <c r="C14" s="148" t="s">
        <v>190</v>
      </c>
      <c r="D14" s="145" t="s">
        <v>239</v>
      </c>
      <c r="E14" s="154" t="s">
        <v>240</v>
      </c>
    </row>
    <row r="15" spans="1:6" ht="15" thickBot="1">
      <c r="A15" s="39"/>
      <c r="B15" s="40"/>
      <c r="C15" s="40"/>
      <c r="D15" s="40"/>
      <c r="E15" s="112"/>
    </row>
    <row r="16" spans="1:6" ht="34.5" customHeight="1" thickBot="1">
      <c r="A16" s="410" t="s">
        <v>191</v>
      </c>
      <c r="B16" s="411"/>
      <c r="C16" s="411"/>
      <c r="D16" s="411"/>
      <c r="E16" s="412"/>
    </row>
    <row r="17" spans="1:5" ht="94.5" customHeight="1" thickBot="1">
      <c r="A17" s="117"/>
      <c r="B17" s="118" t="s">
        <v>480</v>
      </c>
      <c r="C17" s="118" t="s">
        <v>180</v>
      </c>
      <c r="D17" s="118" t="s">
        <v>181</v>
      </c>
      <c r="E17" s="119" t="s">
        <v>182</v>
      </c>
    </row>
    <row r="18" spans="1:5" ht="87.75" customHeight="1">
      <c r="A18" s="113" t="s">
        <v>485</v>
      </c>
      <c r="B18" s="142" t="s">
        <v>192</v>
      </c>
      <c r="C18" s="142" t="s">
        <v>193</v>
      </c>
      <c r="D18" s="145" t="s">
        <v>241</v>
      </c>
      <c r="E18" s="308" t="s">
        <v>242</v>
      </c>
    </row>
    <row r="19" spans="1:5" ht="95.25" customHeight="1">
      <c r="A19" s="95" t="s">
        <v>486</v>
      </c>
      <c r="B19" s="145" t="s">
        <v>162</v>
      </c>
      <c r="C19" s="145" t="s">
        <v>163</v>
      </c>
      <c r="D19" s="145" t="s">
        <v>164</v>
      </c>
      <c r="E19" s="153" t="s">
        <v>31</v>
      </c>
    </row>
    <row r="20" spans="1:5" ht="54.75" thickBot="1">
      <c r="A20" s="96" t="s">
        <v>487</v>
      </c>
      <c r="B20" s="148" t="s">
        <v>194</v>
      </c>
      <c r="C20" s="148" t="s">
        <v>195</v>
      </c>
      <c r="D20" s="145" t="s">
        <v>51</v>
      </c>
      <c r="E20" s="154" t="s">
        <v>243</v>
      </c>
    </row>
    <row r="21" spans="1:5" ht="34.5" customHeight="1" thickBot="1">
      <c r="A21" s="38"/>
      <c r="B21" s="36"/>
      <c r="C21" s="36"/>
      <c r="D21" s="36"/>
      <c r="E21" s="37"/>
    </row>
    <row r="22" spans="1:5" ht="15" thickBot="1">
      <c r="A22" s="413" t="s">
        <v>196</v>
      </c>
      <c r="B22" s="414"/>
      <c r="C22" s="414"/>
      <c r="D22" s="414"/>
      <c r="E22" s="415"/>
    </row>
    <row r="23" spans="1:5" ht="72.75" customHeight="1" thickBot="1">
      <c r="A23" s="117"/>
      <c r="B23" s="118" t="s">
        <v>480</v>
      </c>
      <c r="C23" s="118" t="s">
        <v>180</v>
      </c>
      <c r="D23" s="118" t="s">
        <v>181</v>
      </c>
      <c r="E23" s="119" t="s">
        <v>182</v>
      </c>
    </row>
    <row r="24" spans="1:5" ht="154.5" customHeight="1">
      <c r="A24" s="113" t="s">
        <v>488</v>
      </c>
      <c r="B24" s="142" t="s">
        <v>32</v>
      </c>
      <c r="C24" s="142" t="s">
        <v>33</v>
      </c>
      <c r="D24" s="142" t="s">
        <v>34</v>
      </c>
      <c r="E24" s="142" t="s">
        <v>35</v>
      </c>
    </row>
    <row r="25" spans="1:5" ht="75" customHeight="1">
      <c r="A25" s="95" t="s">
        <v>489</v>
      </c>
      <c r="B25" s="145" t="s">
        <v>197</v>
      </c>
      <c r="C25" s="145" t="s">
        <v>198</v>
      </c>
      <c r="D25" s="142" t="s">
        <v>244</v>
      </c>
      <c r="E25" s="142" t="s">
        <v>245</v>
      </c>
    </row>
    <row r="26" spans="1:5" ht="41.25" thickBot="1">
      <c r="A26" s="96" t="s">
        <v>490</v>
      </c>
      <c r="B26" s="148" t="s">
        <v>199</v>
      </c>
      <c r="C26" s="148" t="s">
        <v>200</v>
      </c>
      <c r="D26" s="142" t="s">
        <v>246</v>
      </c>
      <c r="E26" s="142" t="s">
        <v>247</v>
      </c>
    </row>
    <row r="27" spans="1:5" ht="30.75" customHeight="1"/>
    <row r="30" spans="1:5" ht="57" customHeight="1"/>
    <row r="31" spans="1:5" ht="57.75" customHeight="1"/>
  </sheetData>
  <mergeCells count="5">
    <mergeCell ref="A1:E1"/>
    <mergeCell ref="A2:E2"/>
    <mergeCell ref="A9:E9"/>
    <mergeCell ref="A16:E16"/>
    <mergeCell ref="A22:E22"/>
  </mergeCells>
  <phoneticPr fontId="6" type="noConversion"/>
  <dataValidations count="1">
    <dataValidation type="list" allowBlank="1" showInputMessage="1" showErrorMessage="1" sqref="F29:F31 F23:F25 F16:F19 F9:F12">
      <formula1>$M$8:$M$15</formula1>
    </dataValidation>
  </dataValidations>
  <printOptions horizontalCentered="1"/>
  <pageMargins left="0.1" right="0.1" top="1" bottom="1" header="0.4" footer="0.4"/>
  <pageSetup scale="59" orientation="landscape"/>
  <headerFooter alignWithMargins="0">
    <oddHeader>&amp;L&amp;14Rowe Elementary School&amp;C&amp;14Lead Teacher Individual Evaluation Rubric&amp;R&amp;14Performance Management</oddHeader>
    <oddFooter>&amp;L&amp;14&amp;A&amp;C&amp;14&amp;P/&amp;N</oddFooter>
  </headerFooter>
  <rowBreaks count="1" manualBreakCount="1">
    <brk id="17" max="4" man="1"/>
  </rowBreaks>
  <drawing r:id="rId1"/>
  <legacyDrawing r:id="rId2"/>
  <mc:AlternateContent xmlns:mc="http://schemas.openxmlformats.org/markup-compatibility/2006">
    <mc:Choice Requires="x14">
      <controls>
        <mc:AlternateContent xmlns:mc="http://schemas.openxmlformats.org/markup-compatibility/2006">
          <mc:Choice Requires="x14">
            <control shapeId="2051" r:id="rId3" name="Button 3">
              <controlPr defaultSize="0" print="0" autoFill="0" autoPict="0" macro="[0]!Print1">
                <anchor moveWithCells="1" sizeWithCells="1">
                  <from>
                    <xdr:col>0</xdr:col>
                    <xdr:colOff>409575</xdr:colOff>
                    <xdr:row>0</xdr:row>
                    <xdr:rowOff>114300</xdr:rowOff>
                  </from>
                  <to>
                    <xdr:col>0</xdr:col>
                    <xdr:colOff>2314575</xdr:colOff>
                    <xdr:row>3</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92D050"/>
  </sheetPr>
  <dimension ref="A1:E26"/>
  <sheetViews>
    <sheetView zoomScale="68" zoomScaleNormal="68" zoomScalePageLayoutView="68" workbookViewId="0">
      <pane xSplit="1" ySplit="5" topLeftCell="B6" activePane="bottomRight" state="frozen"/>
      <selection pane="topRight" activeCell="B1" sqref="B1"/>
      <selection pane="bottomLeft" activeCell="A7" sqref="A7"/>
      <selection pane="bottomRight" sqref="A1:XFD1048576"/>
    </sheetView>
  </sheetViews>
  <sheetFormatPr defaultColWidth="8.85546875" defaultRowHeight="14.25"/>
  <cols>
    <col min="1" max="1" width="41.28515625" style="35" customWidth="1"/>
    <col min="2" max="5" width="45.7109375" style="35" customWidth="1"/>
    <col min="6" max="16384" width="8.85546875" style="35"/>
  </cols>
  <sheetData>
    <row r="1" spans="1:5" ht="39" customHeight="1" thickBot="1">
      <c r="A1" s="403" t="s">
        <v>491</v>
      </c>
      <c r="B1" s="403"/>
      <c r="C1" s="403"/>
      <c r="D1" s="403"/>
      <c r="E1" s="403"/>
    </row>
    <row r="2" spans="1:5" ht="33.75" customHeight="1" thickBot="1">
      <c r="A2" s="416" t="s">
        <v>52</v>
      </c>
      <c r="B2" s="417"/>
      <c r="C2" s="417"/>
      <c r="D2" s="417"/>
      <c r="E2" s="418"/>
    </row>
    <row r="3" spans="1:5" ht="14.25" customHeight="1" thickBot="1">
      <c r="A3" s="114"/>
      <c r="B3" s="115" t="s">
        <v>15</v>
      </c>
      <c r="C3" s="115" t="s">
        <v>16</v>
      </c>
      <c r="D3" s="115" t="s">
        <v>17</v>
      </c>
      <c r="E3" s="116" t="s">
        <v>18</v>
      </c>
    </row>
    <row r="4" spans="1:5" s="79" customFormat="1" ht="68.25" customHeight="1">
      <c r="A4" s="155" t="s">
        <v>70</v>
      </c>
      <c r="B4" s="142" t="s">
        <v>53</v>
      </c>
      <c r="C4" s="142" t="s">
        <v>248</v>
      </c>
      <c r="D4" s="145" t="s">
        <v>249</v>
      </c>
      <c r="E4" s="145" t="s">
        <v>250</v>
      </c>
    </row>
    <row r="5" spans="1:5" s="79" customFormat="1" ht="102.75" customHeight="1">
      <c r="A5" s="109" t="s">
        <v>71</v>
      </c>
      <c r="B5" s="145" t="s">
        <v>251</v>
      </c>
      <c r="C5" s="145" t="s">
        <v>252</v>
      </c>
      <c r="D5" s="145" t="s">
        <v>253</v>
      </c>
      <c r="E5" s="145" t="s">
        <v>54</v>
      </c>
    </row>
    <row r="6" spans="1:5" s="79" customFormat="1" ht="141.75" customHeight="1">
      <c r="A6" s="109" t="s">
        <v>72</v>
      </c>
      <c r="B6" s="145" t="s">
        <v>254</v>
      </c>
      <c r="C6" s="145" t="s">
        <v>255</v>
      </c>
      <c r="D6" s="145" t="s">
        <v>256</v>
      </c>
      <c r="E6" s="145" t="s">
        <v>257</v>
      </c>
    </row>
    <row r="7" spans="1:5" s="79" customFormat="1" ht="92.25" customHeight="1" thickBot="1">
      <c r="A7" s="109" t="s">
        <v>73</v>
      </c>
      <c r="B7" s="145" t="s">
        <v>19</v>
      </c>
      <c r="C7" s="145" t="s">
        <v>20</v>
      </c>
      <c r="D7" s="145" t="s">
        <v>21</v>
      </c>
      <c r="E7" s="145" t="s">
        <v>22</v>
      </c>
    </row>
    <row r="8" spans="1:5" ht="14.25" customHeight="1" thickBot="1">
      <c r="A8" s="68"/>
      <c r="B8" s="69"/>
      <c r="C8" s="69"/>
      <c r="D8" s="70"/>
      <c r="E8" s="69"/>
    </row>
    <row r="9" spans="1:5" ht="33" customHeight="1" thickBot="1">
      <c r="A9" s="419" t="s">
        <v>55</v>
      </c>
      <c r="B9" s="420"/>
      <c r="C9" s="420"/>
      <c r="D9" s="420"/>
      <c r="E9" s="421"/>
    </row>
    <row r="10" spans="1:5" ht="34.5" customHeight="1" thickBot="1">
      <c r="A10" s="114"/>
      <c r="B10" s="115" t="s">
        <v>15</v>
      </c>
      <c r="C10" s="115" t="s">
        <v>16</v>
      </c>
      <c r="D10" s="115" t="s">
        <v>17</v>
      </c>
      <c r="E10" s="116" t="s">
        <v>18</v>
      </c>
    </row>
    <row r="11" spans="1:5" ht="91.5" customHeight="1">
      <c r="A11" s="113" t="s">
        <v>56</v>
      </c>
      <c r="B11" s="142" t="s">
        <v>225</v>
      </c>
      <c r="C11" s="142" t="s">
        <v>57</v>
      </c>
      <c r="D11" s="145" t="s">
        <v>58</v>
      </c>
      <c r="E11" s="145" t="s">
        <v>59</v>
      </c>
    </row>
    <row r="12" spans="1:5" ht="95.25" customHeight="1">
      <c r="A12" s="95" t="s">
        <v>60</v>
      </c>
      <c r="B12" s="145" t="s">
        <v>61</v>
      </c>
      <c r="C12" s="145" t="s">
        <v>62</v>
      </c>
      <c r="D12" s="145" t="s">
        <v>226</v>
      </c>
      <c r="E12" s="145" t="s">
        <v>63</v>
      </c>
    </row>
    <row r="13" spans="1:5" ht="94.5" customHeight="1">
      <c r="A13" s="95" t="s">
        <v>64</v>
      </c>
      <c r="B13" s="145" t="s">
        <v>165</v>
      </c>
      <c r="C13" s="145" t="s">
        <v>166</v>
      </c>
      <c r="D13" s="145" t="s">
        <v>167</v>
      </c>
      <c r="E13" s="145" t="s">
        <v>168</v>
      </c>
    </row>
    <row r="14" spans="1:5" ht="99.75" customHeight="1" thickBot="1">
      <c r="A14" s="96" t="s">
        <v>169</v>
      </c>
      <c r="B14" s="148" t="s">
        <v>170</v>
      </c>
      <c r="C14" s="148" t="s">
        <v>171</v>
      </c>
      <c r="D14" s="145" t="s">
        <v>172</v>
      </c>
      <c r="E14" s="145" t="s">
        <v>173</v>
      </c>
    </row>
    <row r="15" spans="1:5" ht="14.25" customHeight="1" thickBot="1">
      <c r="A15" s="96"/>
      <c r="B15" s="148"/>
      <c r="C15" s="148"/>
      <c r="D15" s="145"/>
      <c r="E15" s="145"/>
    </row>
    <row r="16" spans="1:5" ht="35.25" customHeight="1" thickBot="1">
      <c r="A16" s="422" t="s">
        <v>174</v>
      </c>
      <c r="B16" s="423"/>
      <c r="C16" s="423"/>
      <c r="D16" s="423"/>
      <c r="E16" s="424"/>
    </row>
    <row r="17" spans="1:5" ht="95.25" customHeight="1" thickBot="1">
      <c r="A17" s="114"/>
      <c r="B17" s="115" t="s">
        <v>15</v>
      </c>
      <c r="C17" s="115" t="s">
        <v>16</v>
      </c>
      <c r="D17" s="115" t="s">
        <v>17</v>
      </c>
      <c r="E17" s="116" t="s">
        <v>18</v>
      </c>
    </row>
    <row r="18" spans="1:5" ht="94.5" customHeight="1">
      <c r="A18" s="113" t="s">
        <v>175</v>
      </c>
      <c r="B18" s="142" t="s">
        <v>176</v>
      </c>
      <c r="C18" s="142" t="s">
        <v>65</v>
      </c>
      <c r="D18" s="145" t="s">
        <v>177</v>
      </c>
      <c r="E18" s="145" t="s">
        <v>74</v>
      </c>
    </row>
    <row r="19" spans="1:5" ht="99.75" customHeight="1">
      <c r="A19" s="95" t="s">
        <v>178</v>
      </c>
      <c r="B19" s="145" t="s">
        <v>66</v>
      </c>
      <c r="C19" s="145" t="s">
        <v>179</v>
      </c>
      <c r="D19" s="145" t="s">
        <v>67</v>
      </c>
      <c r="E19" s="145" t="s">
        <v>36</v>
      </c>
    </row>
    <row r="20" spans="1:5" ht="14.25" customHeight="1">
      <c r="A20" s="109" t="s">
        <v>264</v>
      </c>
      <c r="B20" s="145" t="s">
        <v>37</v>
      </c>
      <c r="C20" s="145" t="s">
        <v>152</v>
      </c>
      <c r="D20" s="145" t="s">
        <v>38</v>
      </c>
      <c r="E20" s="145" t="s">
        <v>39</v>
      </c>
    </row>
    <row r="21" spans="1:5" ht="35.25" customHeight="1" thickBot="1">
      <c r="A21" s="96" t="s">
        <v>40</v>
      </c>
      <c r="B21" s="148" t="s">
        <v>68</v>
      </c>
      <c r="C21" s="148" t="s">
        <v>69</v>
      </c>
      <c r="D21" s="145" t="s">
        <v>41</v>
      </c>
      <c r="E21" s="145" t="s">
        <v>42</v>
      </c>
    </row>
    <row r="23" spans="1:5" ht="67.5" customHeight="1"/>
    <row r="24" spans="1:5" ht="70.5" customHeight="1"/>
    <row r="25" spans="1:5" ht="60.75" customHeight="1"/>
    <row r="26" spans="1:5" ht="85.5" customHeight="1"/>
  </sheetData>
  <mergeCells count="4">
    <mergeCell ref="A1:E1"/>
    <mergeCell ref="A2:E2"/>
    <mergeCell ref="A9:E9"/>
    <mergeCell ref="A16:E16"/>
  </mergeCells>
  <phoneticPr fontId="32" type="noConversion"/>
  <dataValidations count="1">
    <dataValidation type="list" allowBlank="1" showInputMessage="1" showErrorMessage="1" sqref="F23:F26 F16:F19 F9:F12">
      <formula1>$M$7:$M$9</formula1>
    </dataValidation>
  </dataValidations>
  <printOptions horizontalCentered="1"/>
  <pageMargins left="0.1" right="0.1" top="1" bottom="1" header="0.4" footer="0.4"/>
  <pageSetup scale="59" orientation="landscape"/>
  <headerFooter alignWithMargins="0">
    <oddHeader>&amp;L&amp;14Rowe Elementary School&amp;C&amp;14Lead Teacher Individual Evaluation Rubric&amp;R&amp;14Performance Management</oddHeader>
    <oddFooter>&amp;L&amp;14&amp;A&amp;C&amp;14&amp;P/&amp;N</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Button 1">
              <controlPr defaultSize="0" print="0" autoFill="0" autoPict="0" macro="[0]!Print1">
                <anchor moveWithCells="1" sizeWithCells="1">
                  <from>
                    <xdr:col>0</xdr:col>
                    <xdr:colOff>409575</xdr:colOff>
                    <xdr:row>0</xdr:row>
                    <xdr:rowOff>114300</xdr:rowOff>
                  </from>
                  <to>
                    <xdr:col>0</xdr:col>
                    <xdr:colOff>2314575</xdr:colOff>
                    <xdr:row>3</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F0"/>
  </sheetPr>
  <dimension ref="A1:F42"/>
  <sheetViews>
    <sheetView zoomScale="68" zoomScaleNormal="68" zoomScalePageLayoutView="68" workbookViewId="0">
      <pane xSplit="1" ySplit="5" topLeftCell="C6" activePane="bottomRight" state="frozen"/>
      <selection pane="topRight" activeCell="B1" sqref="B1"/>
      <selection pane="bottomLeft" activeCell="A7" sqref="A7"/>
      <selection pane="bottomRight" sqref="A1:XFD1048576"/>
    </sheetView>
  </sheetViews>
  <sheetFormatPr defaultColWidth="8.85546875" defaultRowHeight="14.25"/>
  <cols>
    <col min="1" max="1" width="46.28515625" style="309" customWidth="1"/>
    <col min="2" max="5" width="53.85546875" style="309" customWidth="1"/>
    <col min="6" max="16384" width="8.85546875" style="309"/>
  </cols>
  <sheetData>
    <row r="1" spans="1:6" ht="35.25" customHeight="1" thickBot="1">
      <c r="A1" s="425" t="s">
        <v>492</v>
      </c>
      <c r="B1" s="425"/>
      <c r="C1" s="425"/>
      <c r="D1" s="425"/>
      <c r="E1" s="425"/>
    </row>
    <row r="2" spans="1:6" ht="38.25" customHeight="1" thickBot="1">
      <c r="A2" s="426" t="s">
        <v>493</v>
      </c>
      <c r="B2" s="427"/>
      <c r="C2" s="427"/>
      <c r="D2" s="427"/>
      <c r="E2" s="428"/>
    </row>
    <row r="3" spans="1:6" ht="18.75" customHeight="1" thickBot="1">
      <c r="A3" s="310"/>
      <c r="B3" s="311" t="s">
        <v>15</v>
      </c>
      <c r="C3" s="311" t="s">
        <v>16</v>
      </c>
      <c r="D3" s="311" t="s">
        <v>17</v>
      </c>
      <c r="E3" s="311" t="s">
        <v>18</v>
      </c>
    </row>
    <row r="4" spans="1:6" ht="125.25" customHeight="1" thickBot="1">
      <c r="A4" s="286" t="s">
        <v>392</v>
      </c>
      <c r="B4" s="312" t="s">
        <v>393</v>
      </c>
      <c r="C4" s="312" t="s">
        <v>394</v>
      </c>
      <c r="D4" s="312" t="s">
        <v>395</v>
      </c>
      <c r="E4" s="312" t="s">
        <v>396</v>
      </c>
    </row>
    <row r="5" spans="1:6" ht="15.75" thickBot="1">
      <c r="A5" s="310"/>
      <c r="B5" s="311" t="s">
        <v>15</v>
      </c>
      <c r="C5" s="311" t="s">
        <v>16</v>
      </c>
      <c r="D5" s="311" t="s">
        <v>17</v>
      </c>
      <c r="E5" s="311" t="s">
        <v>18</v>
      </c>
    </row>
    <row r="6" spans="1:6" ht="96.75" customHeight="1" thickBot="1">
      <c r="A6" s="286" t="s">
        <v>397</v>
      </c>
      <c r="B6" s="312" t="s">
        <v>398</v>
      </c>
      <c r="C6" s="312" t="s">
        <v>399</v>
      </c>
      <c r="D6" s="312" t="s">
        <v>400</v>
      </c>
      <c r="E6" s="312" t="s">
        <v>401</v>
      </c>
    </row>
    <row r="7" spans="1:6" ht="15.75" thickBot="1">
      <c r="A7" s="310"/>
      <c r="B7" s="311" t="s">
        <v>15</v>
      </c>
      <c r="C7" s="311" t="s">
        <v>16</v>
      </c>
      <c r="D7" s="311" t="s">
        <v>17</v>
      </c>
      <c r="E7" s="311" t="s">
        <v>18</v>
      </c>
    </row>
    <row r="8" spans="1:6" ht="90.75" customHeight="1" thickBot="1">
      <c r="A8" s="286" t="s">
        <v>402</v>
      </c>
      <c r="B8" s="312" t="s">
        <v>403</v>
      </c>
      <c r="C8" s="312" t="s">
        <v>404</v>
      </c>
      <c r="D8" s="312" t="s">
        <v>405</v>
      </c>
      <c r="E8" s="312" t="s">
        <v>406</v>
      </c>
      <c r="F8" s="309">
        <v>6</v>
      </c>
    </row>
    <row r="9" spans="1:6" ht="38.25" customHeight="1" thickBot="1">
      <c r="A9" s="426" t="s">
        <v>494</v>
      </c>
      <c r="B9" s="427"/>
      <c r="C9" s="427"/>
      <c r="D9" s="427"/>
      <c r="E9" s="428"/>
    </row>
    <row r="10" spans="1:6" ht="17.25" customHeight="1" thickBot="1">
      <c r="A10" s="310"/>
      <c r="B10" s="311" t="s">
        <v>15</v>
      </c>
      <c r="C10" s="311" t="s">
        <v>16</v>
      </c>
      <c r="D10" s="311" t="s">
        <v>17</v>
      </c>
      <c r="E10" s="311" t="s">
        <v>18</v>
      </c>
    </row>
    <row r="11" spans="1:6" ht="129.75" customHeight="1" thickBot="1">
      <c r="A11" s="286" t="s">
        <v>407</v>
      </c>
      <c r="B11" s="312" t="s">
        <v>408</v>
      </c>
      <c r="C11" s="312" t="s">
        <v>409</v>
      </c>
      <c r="D11" s="312" t="s">
        <v>410</v>
      </c>
      <c r="E11" s="312" t="s">
        <v>411</v>
      </c>
    </row>
    <row r="12" spans="1:6" ht="18.75" customHeight="1" thickBot="1">
      <c r="A12" s="310"/>
      <c r="B12" s="311" t="s">
        <v>15</v>
      </c>
      <c r="C12" s="311" t="s">
        <v>16</v>
      </c>
      <c r="D12" s="311" t="s">
        <v>17</v>
      </c>
      <c r="E12" s="311" t="s">
        <v>18</v>
      </c>
    </row>
    <row r="13" spans="1:6" ht="90.75" thickBot="1">
      <c r="A13" s="286" t="s">
        <v>412</v>
      </c>
      <c r="B13" s="312" t="s">
        <v>413</v>
      </c>
      <c r="C13" s="312" t="s">
        <v>414</v>
      </c>
      <c r="D13" s="312" t="s">
        <v>415</v>
      </c>
      <c r="E13" s="312" t="s">
        <v>416</v>
      </c>
    </row>
    <row r="14" spans="1:6" ht="19.5" customHeight="1" thickBot="1">
      <c r="A14" s="310"/>
      <c r="B14" s="311" t="s">
        <v>15</v>
      </c>
      <c r="C14" s="311" t="s">
        <v>16</v>
      </c>
      <c r="D14" s="311" t="s">
        <v>17</v>
      </c>
      <c r="E14" s="311" t="s">
        <v>18</v>
      </c>
    </row>
    <row r="15" spans="1:6" ht="60.75" thickBot="1">
      <c r="A15" s="286" t="s">
        <v>417</v>
      </c>
      <c r="B15" s="312" t="s">
        <v>418</v>
      </c>
      <c r="C15" s="312" t="s">
        <v>419</v>
      </c>
      <c r="D15" s="312" t="s">
        <v>420</v>
      </c>
      <c r="E15" s="312" t="s">
        <v>421</v>
      </c>
    </row>
    <row r="16" spans="1:6" ht="39" customHeight="1" thickBot="1">
      <c r="A16" s="429" t="s">
        <v>495</v>
      </c>
      <c r="B16" s="430"/>
      <c r="C16" s="430"/>
      <c r="D16" s="430"/>
      <c r="E16" s="431"/>
    </row>
    <row r="17" spans="1:5" ht="21.75" customHeight="1" thickBot="1">
      <c r="A17" s="310"/>
      <c r="B17" s="311" t="s">
        <v>15</v>
      </c>
      <c r="C17" s="311" t="s">
        <v>16</v>
      </c>
      <c r="D17" s="311" t="s">
        <v>17</v>
      </c>
      <c r="E17" s="311" t="s">
        <v>18</v>
      </c>
    </row>
    <row r="18" spans="1:5" ht="34.5" customHeight="1" thickBot="1">
      <c r="A18" s="286" t="s">
        <v>422</v>
      </c>
      <c r="B18" s="312" t="s">
        <v>423</v>
      </c>
      <c r="C18" s="312" t="s">
        <v>424</v>
      </c>
      <c r="D18" s="312" t="s">
        <v>425</v>
      </c>
      <c r="E18" s="312" t="s">
        <v>426</v>
      </c>
    </row>
    <row r="19" spans="1:5" ht="15.75" thickBot="1">
      <c r="A19" s="310"/>
      <c r="B19" s="311" t="s">
        <v>15</v>
      </c>
      <c r="C19" s="311" t="s">
        <v>16</v>
      </c>
      <c r="D19" s="311" t="s">
        <v>17</v>
      </c>
      <c r="E19" s="311" t="s">
        <v>18</v>
      </c>
    </row>
    <row r="20" spans="1:5" ht="133.5" customHeight="1" thickBot="1">
      <c r="A20" s="286" t="s">
        <v>427</v>
      </c>
      <c r="B20" s="312" t="s">
        <v>428</v>
      </c>
      <c r="C20" s="312" t="s">
        <v>429</v>
      </c>
      <c r="D20" s="312" t="s">
        <v>430</v>
      </c>
      <c r="E20" s="312" t="s">
        <v>431</v>
      </c>
    </row>
    <row r="21" spans="1:5" ht="15.75" thickBot="1">
      <c r="A21" s="310"/>
      <c r="B21" s="311" t="s">
        <v>15</v>
      </c>
      <c r="C21" s="311" t="s">
        <v>16</v>
      </c>
      <c r="D21" s="311" t="s">
        <v>17</v>
      </c>
      <c r="E21" s="311" t="s">
        <v>18</v>
      </c>
    </row>
    <row r="22" spans="1:5" ht="182.25" customHeight="1" thickBot="1">
      <c r="A22" s="286" t="s">
        <v>432</v>
      </c>
      <c r="B22" s="312" t="s">
        <v>433</v>
      </c>
      <c r="C22" s="312" t="s">
        <v>434</v>
      </c>
      <c r="D22" s="312" t="s">
        <v>435</v>
      </c>
      <c r="E22" s="312" t="s">
        <v>436</v>
      </c>
    </row>
    <row r="23" spans="1:5" ht="15.75" thickBot="1">
      <c r="A23" s="310"/>
      <c r="B23" s="311" t="s">
        <v>15</v>
      </c>
      <c r="C23" s="311" t="s">
        <v>16</v>
      </c>
      <c r="D23" s="311" t="s">
        <v>17</v>
      </c>
      <c r="E23" s="311" t="s">
        <v>18</v>
      </c>
    </row>
    <row r="24" spans="1:5" ht="133.5" customHeight="1" thickBot="1">
      <c r="A24" s="287" t="s">
        <v>437</v>
      </c>
      <c r="B24" s="313" t="s">
        <v>438</v>
      </c>
      <c r="C24" s="313" t="s">
        <v>439</v>
      </c>
      <c r="D24" s="313" t="s">
        <v>440</v>
      </c>
      <c r="E24" s="313" t="s">
        <v>441</v>
      </c>
    </row>
    <row r="26" spans="1:5" ht="136.5" customHeight="1"/>
    <row r="33" ht="14.25" customHeight="1"/>
    <row r="34" ht="47.25" customHeight="1"/>
    <row r="35" ht="75" customHeight="1"/>
    <row r="37" ht="60.75" customHeight="1"/>
    <row r="41" ht="34.5" customHeight="1"/>
    <row r="42" ht="45.75" customHeight="1"/>
  </sheetData>
  <mergeCells count="4">
    <mergeCell ref="A1:E1"/>
    <mergeCell ref="A2:E2"/>
    <mergeCell ref="A9:E9"/>
    <mergeCell ref="A16:E16"/>
  </mergeCells>
  <phoneticPr fontId="32" type="noConversion"/>
  <dataValidations count="1">
    <dataValidation type="list" allowBlank="1" showInputMessage="1" showErrorMessage="1" sqref="F7:F10">
      <formula1>$M$5:$M$6</formula1>
    </dataValidation>
  </dataValidations>
  <printOptions horizontalCentered="1"/>
  <pageMargins left="0.1" right="0.1" top="1" bottom="1" header="0.4" footer="0.4"/>
  <pageSetup scale="59" orientation="landscape"/>
  <headerFooter alignWithMargins="0">
    <oddHeader>&amp;L&amp;14Rowe Elementary School&amp;C&amp;14Lead Teacher Individual Evaluation Rubric&amp;R&amp;14Performance Management</oddHeader>
    <oddFooter>&amp;L&amp;14&amp;A&amp;C&amp;14&amp;P/&amp;N</oddFooter>
  </headerFooter>
  <rowBreaks count="1" manualBreakCount="1">
    <brk id="17" max="4" man="1"/>
  </rowBreaks>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Print1">
                <anchor moveWithCells="1" sizeWithCells="1">
                  <from>
                    <xdr:col>0</xdr:col>
                    <xdr:colOff>409575</xdr:colOff>
                    <xdr:row>0</xdr:row>
                    <xdr:rowOff>114300</xdr:rowOff>
                  </from>
                  <to>
                    <xdr:col>0</xdr:col>
                    <xdr:colOff>1876425</xdr:colOff>
                    <xdr:row>3</xdr:row>
                    <xdr:rowOff>123825</xdr:rowOff>
                  </to>
                </anchor>
              </controlPr>
            </control>
          </mc:Choice>
        </mc:AlternateContent>
        <mc:AlternateContent xmlns:mc="http://schemas.openxmlformats.org/markup-compatibility/2006">
          <mc:Choice Requires="x14">
            <control shapeId="10242" r:id="rId4" name="Button 2">
              <controlPr defaultSize="0" print="0" autoFill="0" autoPict="0" macro="[2]!Print1">
                <anchor moveWithCells="1" sizeWithCells="1">
                  <from>
                    <xdr:col>0</xdr:col>
                    <xdr:colOff>409575</xdr:colOff>
                    <xdr:row>0</xdr:row>
                    <xdr:rowOff>114300</xdr:rowOff>
                  </from>
                  <to>
                    <xdr:col>0</xdr:col>
                    <xdr:colOff>1876425</xdr:colOff>
                    <xdr:row>3</xdr:row>
                    <xdr:rowOff>123825</xdr:rowOff>
                  </to>
                </anchor>
              </controlPr>
            </control>
          </mc:Choice>
        </mc:AlternateContent>
        <mc:AlternateContent xmlns:mc="http://schemas.openxmlformats.org/markup-compatibility/2006">
          <mc:Choice Requires="x14">
            <control shapeId="10243" r:id="rId5" name="Button 3">
              <controlPr defaultSize="0" print="0" autoFill="0" autoPict="0" macro="[3]!Print1">
                <anchor moveWithCells="1" sizeWithCells="1">
                  <from>
                    <xdr:col>0</xdr:col>
                    <xdr:colOff>409575</xdr:colOff>
                    <xdr:row>0</xdr:row>
                    <xdr:rowOff>114300</xdr:rowOff>
                  </from>
                  <to>
                    <xdr:col>0</xdr:col>
                    <xdr:colOff>1876425</xdr:colOff>
                    <xdr:row>3</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46"/>
  </sheetPr>
  <dimension ref="A1:E14"/>
  <sheetViews>
    <sheetView showGridLines="0" zoomScale="75" zoomScaleNormal="75" zoomScalePageLayoutView="75" workbookViewId="0">
      <pane xSplit="1" ySplit="4" topLeftCell="B8" activePane="bottomRight" state="frozen"/>
      <selection pane="topRight" activeCell="B1" sqref="B1"/>
      <selection pane="bottomLeft" activeCell="A6" sqref="A6"/>
      <selection pane="bottomRight" activeCell="B5" sqref="B5"/>
    </sheetView>
  </sheetViews>
  <sheetFormatPr defaultRowHeight="12.75"/>
  <cols>
    <col min="1" max="1" width="31.42578125" style="27" customWidth="1"/>
    <col min="2" max="5" width="53.85546875" customWidth="1"/>
  </cols>
  <sheetData>
    <row r="1" spans="1:5" ht="14.25" customHeight="1" thickBot="1">
      <c r="A1" s="403" t="s">
        <v>496</v>
      </c>
      <c r="B1" s="403"/>
      <c r="C1" s="403"/>
      <c r="D1" s="403"/>
      <c r="E1" s="403"/>
    </row>
    <row r="2" spans="1:5" ht="13.5" thickBot="1">
      <c r="A2" s="432" t="s">
        <v>447</v>
      </c>
      <c r="B2" s="433"/>
      <c r="C2" s="433"/>
      <c r="D2" s="433"/>
      <c r="E2" s="434"/>
    </row>
    <row r="3" spans="1:5" ht="33" customHeight="1" thickBot="1">
      <c r="A3" s="314"/>
      <c r="B3" s="315" t="s">
        <v>15</v>
      </c>
      <c r="C3" s="315" t="s">
        <v>16</v>
      </c>
      <c r="D3" s="315" t="s">
        <v>17</v>
      </c>
      <c r="E3" s="316" t="s">
        <v>18</v>
      </c>
    </row>
    <row r="4" spans="1:5" ht="156.75">
      <c r="A4" s="317" t="s">
        <v>448</v>
      </c>
      <c r="B4" s="77" t="s">
        <v>353</v>
      </c>
      <c r="C4" s="77" t="s">
        <v>449</v>
      </c>
      <c r="D4" s="77" t="s">
        <v>450</v>
      </c>
      <c r="E4" s="282" t="s">
        <v>451</v>
      </c>
    </row>
    <row r="5" spans="1:5" ht="143.25" thickBot="1">
      <c r="A5" s="318" t="s">
        <v>386</v>
      </c>
      <c r="B5" s="283" t="s">
        <v>354</v>
      </c>
      <c r="C5" s="283" t="s">
        <v>452</v>
      </c>
      <c r="D5" s="283" t="s">
        <v>453</v>
      </c>
      <c r="E5" s="284" t="s">
        <v>454</v>
      </c>
    </row>
    <row r="6" spans="1:5" ht="17.25" customHeight="1" thickBot="1">
      <c r="A6" s="432" t="s">
        <v>455</v>
      </c>
      <c r="B6" s="433"/>
      <c r="C6" s="433"/>
      <c r="D6" s="433"/>
      <c r="E6" s="434"/>
    </row>
    <row r="7" spans="1:5" ht="15.75" thickBot="1">
      <c r="A7" s="314"/>
      <c r="B7" s="315" t="s">
        <v>15</v>
      </c>
      <c r="C7" s="315" t="s">
        <v>16</v>
      </c>
      <c r="D7" s="315" t="s">
        <v>17</v>
      </c>
      <c r="E7" s="316" t="s">
        <v>18</v>
      </c>
    </row>
    <row r="8" spans="1:5" ht="114">
      <c r="A8" s="319" t="s">
        <v>456</v>
      </c>
      <c r="B8" s="305" t="s">
        <v>350</v>
      </c>
      <c r="C8" s="305" t="s">
        <v>351</v>
      </c>
      <c r="D8" s="305" t="s">
        <v>352</v>
      </c>
      <c r="E8" s="306" t="s">
        <v>457</v>
      </c>
    </row>
    <row r="9" spans="1:5" ht="156.75">
      <c r="A9" s="320" t="s">
        <v>458</v>
      </c>
      <c r="B9" s="307" t="s">
        <v>459</v>
      </c>
      <c r="C9" s="307" t="s">
        <v>347</v>
      </c>
      <c r="D9" s="307" t="s">
        <v>460</v>
      </c>
      <c r="E9" s="307" t="s">
        <v>461</v>
      </c>
    </row>
    <row r="10" spans="1:5" ht="157.5" thickBot="1">
      <c r="A10" s="317" t="s">
        <v>462</v>
      </c>
      <c r="B10" s="77" t="s">
        <v>348</v>
      </c>
      <c r="C10" s="77" t="s">
        <v>349</v>
      </c>
      <c r="D10" s="77" t="s">
        <v>463</v>
      </c>
      <c r="E10" s="282" t="s">
        <v>464</v>
      </c>
    </row>
    <row r="11" spans="1:5" ht="13.5" thickBot="1">
      <c r="A11" s="432" t="s">
        <v>465</v>
      </c>
      <c r="B11" s="433"/>
      <c r="C11" s="433"/>
      <c r="D11" s="433"/>
      <c r="E11" s="434"/>
    </row>
    <row r="12" spans="1:5" ht="15.75" thickBot="1">
      <c r="A12" s="314"/>
      <c r="B12" s="315" t="s">
        <v>15</v>
      </c>
      <c r="C12" s="315" t="s">
        <v>16</v>
      </c>
      <c r="D12" s="315" t="s">
        <v>17</v>
      </c>
      <c r="E12" s="316" t="s">
        <v>18</v>
      </c>
    </row>
    <row r="13" spans="1:5" ht="99.75">
      <c r="A13" s="321" t="s">
        <v>466</v>
      </c>
      <c r="B13" s="280" t="s">
        <v>467</v>
      </c>
      <c r="C13" s="280" t="s">
        <v>468</v>
      </c>
      <c r="D13" s="280" t="s">
        <v>469</v>
      </c>
      <c r="E13" s="281" t="s">
        <v>470</v>
      </c>
    </row>
    <row r="14" spans="1:5" ht="99.75">
      <c r="A14" s="318" t="s">
        <v>471</v>
      </c>
      <c r="B14" s="283" t="s">
        <v>354</v>
      </c>
      <c r="C14" s="283" t="s">
        <v>355</v>
      </c>
      <c r="D14" s="283" t="s">
        <v>472</v>
      </c>
      <c r="E14" s="284" t="s">
        <v>356</v>
      </c>
    </row>
  </sheetData>
  <mergeCells count="4">
    <mergeCell ref="A11:E11"/>
    <mergeCell ref="A1:E1"/>
    <mergeCell ref="A2:E2"/>
    <mergeCell ref="A6:E6"/>
  </mergeCells>
  <phoneticPr fontId="35" type="noConversion"/>
  <pageMargins left="0.7" right="0.7" top="0.75" bottom="0.75" header="0.3" footer="0.3"/>
  <pageSetup orientation="landscape"/>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28673" r:id="rId3" name="Button 1">
              <controlPr defaultSize="0" print="0" autoFill="0" autoPict="0" macro="[0]!Print1">
                <anchor moveWithCells="1" sizeWithCells="1">
                  <from>
                    <xdr:col>0</xdr:col>
                    <xdr:colOff>257175</xdr:colOff>
                    <xdr:row>0</xdr:row>
                    <xdr:rowOff>142875</xdr:rowOff>
                  </from>
                  <to>
                    <xdr:col>1</xdr:col>
                    <xdr:colOff>0</xdr:colOff>
                    <xdr:row>2</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3"/>
  </sheetPr>
  <dimension ref="A1:M27"/>
  <sheetViews>
    <sheetView zoomScale="68" zoomScaleNormal="68" zoomScalePageLayoutView="68" workbookViewId="0">
      <pane xSplit="1" ySplit="5" topLeftCell="B17" activePane="bottomRight" state="frozen"/>
      <selection pane="topRight" activeCell="B1" sqref="B1"/>
      <selection pane="bottomLeft" activeCell="A7" sqref="A7"/>
      <selection pane="bottomRight" activeCell="F1" sqref="F1:H27"/>
    </sheetView>
  </sheetViews>
  <sheetFormatPr defaultColWidth="8.85546875" defaultRowHeight="14.25"/>
  <cols>
    <col min="1" max="1" width="41.28515625" style="35" customWidth="1"/>
    <col min="2" max="5" width="45.7109375" style="35" customWidth="1"/>
    <col min="6" max="12" width="8.85546875" style="35"/>
    <col min="13" max="13" width="16.28515625" style="35" bestFit="1" customWidth="1"/>
    <col min="14" max="16384" width="8.85546875" style="35"/>
  </cols>
  <sheetData>
    <row r="1" spans="1:13">
      <c r="A1" s="437"/>
    </row>
    <row r="2" spans="1:13">
      <c r="A2" s="437"/>
    </row>
    <row r="3" spans="1:13">
      <c r="A3" s="437"/>
    </row>
    <row r="4" spans="1:13">
      <c r="A4" s="437"/>
    </row>
    <row r="6" spans="1:13" ht="48" customHeight="1" thickBot="1">
      <c r="A6" s="438" t="s">
        <v>48</v>
      </c>
      <c r="B6" s="439"/>
      <c r="C6" s="439"/>
      <c r="D6" s="439"/>
      <c r="E6" s="440"/>
    </row>
    <row r="7" spans="1:13" ht="15" thickBot="1">
      <c r="A7" s="435" t="s">
        <v>50</v>
      </c>
      <c r="B7" s="133" t="s">
        <v>108</v>
      </c>
      <c r="C7" s="93" t="s">
        <v>126</v>
      </c>
      <c r="D7" s="93" t="s">
        <v>106</v>
      </c>
      <c r="E7" s="94" t="s">
        <v>104</v>
      </c>
      <c r="F7" s="137"/>
    </row>
    <row r="8" spans="1:13" ht="15" thickBot="1">
      <c r="A8" s="436"/>
      <c r="B8" s="133">
        <v>1</v>
      </c>
      <c r="C8" s="93" t="s">
        <v>220</v>
      </c>
      <c r="D8" s="93" t="s">
        <v>221</v>
      </c>
      <c r="E8" s="136">
        <v>6</v>
      </c>
      <c r="F8" s="82"/>
      <c r="G8" s="132">
        <v>5</v>
      </c>
      <c r="M8" s="81" t="s">
        <v>219</v>
      </c>
    </row>
    <row r="9" spans="1:13" ht="66.75" customHeight="1">
      <c r="A9" s="39" t="s">
        <v>357</v>
      </c>
      <c r="B9" s="40" t="s">
        <v>229</v>
      </c>
      <c r="C9" s="77" t="s">
        <v>230</v>
      </c>
      <c r="D9" s="40" t="s">
        <v>231</v>
      </c>
      <c r="E9" s="77" t="s">
        <v>222</v>
      </c>
      <c r="F9" s="296">
        <v>5</v>
      </c>
      <c r="M9" s="90">
        <v>1</v>
      </c>
    </row>
    <row r="10" spans="1:13" ht="85.5">
      <c r="A10" s="39" t="s">
        <v>228</v>
      </c>
      <c r="B10" s="40" t="s">
        <v>358</v>
      </c>
      <c r="C10" s="77" t="s">
        <v>359</v>
      </c>
      <c r="D10" s="40" t="s">
        <v>360</v>
      </c>
      <c r="E10" s="77" t="s">
        <v>361</v>
      </c>
      <c r="F10" s="296">
        <v>5</v>
      </c>
      <c r="M10" s="91">
        <v>2</v>
      </c>
    </row>
    <row r="11" spans="1:13" ht="100.5" thickBot="1">
      <c r="A11" s="38" t="s">
        <v>227</v>
      </c>
      <c r="B11" s="85" t="s">
        <v>362</v>
      </c>
      <c r="C11" s="85" t="s">
        <v>363</v>
      </c>
      <c r="D11" s="86" t="s">
        <v>364</v>
      </c>
      <c r="E11" s="77" t="s">
        <v>365</v>
      </c>
      <c r="F11" s="297">
        <v>5</v>
      </c>
      <c r="G11" s="276"/>
      <c r="M11" s="91">
        <v>4</v>
      </c>
    </row>
    <row r="12" spans="1:13" ht="15" thickBot="1">
      <c r="A12" s="435" t="s">
        <v>79</v>
      </c>
      <c r="B12" s="133" t="s">
        <v>108</v>
      </c>
      <c r="C12" s="93" t="s">
        <v>126</v>
      </c>
      <c r="D12" s="93" t="s">
        <v>106</v>
      </c>
      <c r="E12" s="94" t="s">
        <v>104</v>
      </c>
      <c r="F12" s="298"/>
      <c r="M12" s="91">
        <v>5</v>
      </c>
    </row>
    <row r="13" spans="1:13" ht="15" thickBot="1">
      <c r="A13" s="436"/>
      <c r="B13" s="133">
        <v>1</v>
      </c>
      <c r="C13" s="93" t="s">
        <v>220</v>
      </c>
      <c r="D13" s="93" t="s">
        <v>221</v>
      </c>
      <c r="E13" s="136">
        <v>6</v>
      </c>
      <c r="F13" s="299"/>
      <c r="G13" s="132">
        <v>4.75</v>
      </c>
      <c r="M13" s="92">
        <v>6</v>
      </c>
    </row>
    <row r="14" spans="1:13" ht="114">
      <c r="A14" s="138" t="s">
        <v>366</v>
      </c>
      <c r="B14" s="134" t="s">
        <v>81</v>
      </c>
      <c r="C14" s="134" t="s">
        <v>82</v>
      </c>
      <c r="D14" s="36" t="s">
        <v>83</v>
      </c>
      <c r="E14" s="36" t="s">
        <v>84</v>
      </c>
      <c r="F14" s="296">
        <v>5</v>
      </c>
    </row>
    <row r="15" spans="1:13" s="79" customFormat="1" ht="128.25">
      <c r="A15" s="277" t="s">
        <v>367</v>
      </c>
      <c r="B15" s="77" t="s">
        <v>368</v>
      </c>
      <c r="C15" s="77" t="s">
        <v>369</v>
      </c>
      <c r="D15" s="77" t="s">
        <v>370</v>
      </c>
      <c r="E15" s="77" t="s">
        <v>371</v>
      </c>
      <c r="F15" s="300">
        <v>4</v>
      </c>
      <c r="M15" s="108">
        <v>3</v>
      </c>
    </row>
    <row r="16" spans="1:13" ht="99.75">
      <c r="A16" s="38" t="s">
        <v>372</v>
      </c>
      <c r="B16" s="36" t="s">
        <v>232</v>
      </c>
      <c r="C16" s="36" t="s">
        <v>76</v>
      </c>
      <c r="D16" s="36" t="s">
        <v>223</v>
      </c>
      <c r="E16" s="36" t="s">
        <v>77</v>
      </c>
      <c r="F16" s="296">
        <v>5</v>
      </c>
      <c r="G16" s="276"/>
    </row>
    <row r="17" spans="1:7" ht="86.25" thickBot="1">
      <c r="A17" s="38" t="s">
        <v>373</v>
      </c>
      <c r="B17" s="36" t="s">
        <v>374</v>
      </c>
      <c r="C17" s="36" t="s">
        <v>375</v>
      </c>
      <c r="D17" s="36" t="s">
        <v>376</v>
      </c>
      <c r="E17" s="36" t="s">
        <v>377</v>
      </c>
      <c r="F17" s="297">
        <v>5</v>
      </c>
    </row>
    <row r="18" spans="1:7" ht="15" customHeight="1" thickBot="1">
      <c r="A18" s="435" t="s">
        <v>80</v>
      </c>
      <c r="B18" s="139" t="s">
        <v>108</v>
      </c>
      <c r="C18" s="93" t="s">
        <v>126</v>
      </c>
      <c r="D18" s="93" t="s">
        <v>106</v>
      </c>
      <c r="E18" s="94" t="s">
        <v>104</v>
      </c>
      <c r="F18" s="298"/>
    </row>
    <row r="19" spans="1:7" ht="15" customHeight="1" thickBot="1">
      <c r="A19" s="436"/>
      <c r="B19" s="139">
        <v>1</v>
      </c>
      <c r="C19" s="93" t="s">
        <v>220</v>
      </c>
      <c r="D19" s="93" t="s">
        <v>221</v>
      </c>
      <c r="E19" s="265">
        <v>6</v>
      </c>
      <c r="F19" s="299"/>
      <c r="G19" s="132">
        <v>5</v>
      </c>
    </row>
    <row r="20" spans="1:7" ht="71.25">
      <c r="A20" s="140" t="s">
        <v>378</v>
      </c>
      <c r="B20" s="134" t="s">
        <v>85</v>
      </c>
      <c r="C20" s="134" t="s">
        <v>86</v>
      </c>
      <c r="D20" s="135" t="s">
        <v>87</v>
      </c>
      <c r="E20" s="267" t="s">
        <v>88</v>
      </c>
      <c r="F20" s="301">
        <v>5</v>
      </c>
    </row>
    <row r="21" spans="1:7" s="79" customFormat="1" ht="128.25">
      <c r="A21" s="278" t="s">
        <v>379</v>
      </c>
      <c r="B21" s="88" t="s">
        <v>380</v>
      </c>
      <c r="C21" s="88" t="s">
        <v>381</v>
      </c>
      <c r="D21" s="88" t="s">
        <v>382</v>
      </c>
      <c r="E21" s="279" t="s">
        <v>383</v>
      </c>
      <c r="F21" s="302">
        <v>5</v>
      </c>
    </row>
    <row r="22" spans="1:7" ht="100.5" thickBot="1">
      <c r="A22" s="41" t="s">
        <v>78</v>
      </c>
      <c r="B22" s="42" t="s">
        <v>265</v>
      </c>
      <c r="C22" s="42" t="s">
        <v>266</v>
      </c>
      <c r="D22" s="78" t="s">
        <v>10</v>
      </c>
      <c r="E22" s="267" t="s">
        <v>11</v>
      </c>
      <c r="F22" s="303">
        <v>5</v>
      </c>
    </row>
    <row r="23" spans="1:7" ht="15" customHeight="1" thickBot="1">
      <c r="A23" s="435" t="s">
        <v>49</v>
      </c>
      <c r="B23" s="139" t="s">
        <v>108</v>
      </c>
      <c r="C23" s="93" t="s">
        <v>126</v>
      </c>
      <c r="D23" s="93" t="s">
        <v>106</v>
      </c>
      <c r="E23" s="266" t="s">
        <v>104</v>
      </c>
    </row>
    <row r="24" spans="1:7" ht="15" customHeight="1" thickBot="1">
      <c r="A24" s="436"/>
      <c r="B24" s="139">
        <v>1</v>
      </c>
      <c r="C24" s="93" t="s">
        <v>220</v>
      </c>
      <c r="D24" s="93" t="s">
        <v>221</v>
      </c>
      <c r="E24" s="136">
        <v>6</v>
      </c>
      <c r="F24" s="81"/>
      <c r="G24" s="132">
        <v>4.3333333329999997</v>
      </c>
    </row>
    <row r="25" spans="1:7" ht="57">
      <c r="A25" s="140" t="s">
        <v>387</v>
      </c>
      <c r="B25" s="76" t="s">
        <v>150</v>
      </c>
      <c r="C25" s="76" t="s">
        <v>149</v>
      </c>
      <c r="D25" s="76" t="s">
        <v>148</v>
      </c>
      <c r="E25" s="83" t="s">
        <v>147</v>
      </c>
      <c r="F25" s="120">
        <v>5</v>
      </c>
    </row>
    <row r="26" spans="1:7" ht="171">
      <c r="A26" s="57" t="s">
        <v>388</v>
      </c>
      <c r="B26" s="87" t="s">
        <v>384</v>
      </c>
      <c r="C26" s="87" t="s">
        <v>385</v>
      </c>
      <c r="D26" s="87" t="s">
        <v>389</v>
      </c>
      <c r="E26" s="89" t="s">
        <v>390</v>
      </c>
      <c r="F26" s="120">
        <v>5</v>
      </c>
    </row>
    <row r="27" spans="1:7" ht="43.5" thickBot="1">
      <c r="A27" s="41" t="s">
        <v>391</v>
      </c>
      <c r="B27" s="42" t="s">
        <v>30</v>
      </c>
      <c r="C27" s="42" t="s">
        <v>29</v>
      </c>
      <c r="D27" s="42" t="s">
        <v>28</v>
      </c>
      <c r="E27" s="84" t="s">
        <v>27</v>
      </c>
      <c r="F27" s="121">
        <v>3</v>
      </c>
    </row>
  </sheetData>
  <mergeCells count="6">
    <mergeCell ref="A23:A24"/>
    <mergeCell ref="A18:A19"/>
    <mergeCell ref="A1:A4"/>
    <mergeCell ref="A6:E6"/>
    <mergeCell ref="A7:A8"/>
    <mergeCell ref="A12:A13"/>
  </mergeCells>
  <phoneticPr fontId="32" type="noConversion"/>
  <dataValidations count="1">
    <dataValidation type="list" allowBlank="1" showInputMessage="1" showErrorMessage="1" sqref="F25:F27">
      <formula1>$M$8:$M$14</formula1>
    </dataValidation>
  </dataValidations>
  <printOptions horizontalCentered="1"/>
  <pageMargins left="0.1" right="0.1" top="1" bottom="1" header="0.4" footer="0.4"/>
  <pageSetup scale="59" orientation="landscape"/>
  <headerFooter alignWithMargins="0">
    <oddHeader>&amp;L&amp;14Rowe Elementary School&amp;C&amp;14Lead Teacher Individual Evaluation Rubric&amp;R&amp;14Performance Management</oddHeader>
    <oddFooter>&amp;L&amp;14&amp;A&amp;C&amp;14&amp;P/&amp;N</oddFooter>
  </headerFooter>
  <rowBreaks count="1" manualBreakCount="1">
    <brk id="19" max="4" man="1"/>
  </rowBreaks>
  <drawing r:id="rId1"/>
  <legacyDrawing r:id="rId2"/>
  <mc:AlternateContent xmlns:mc="http://schemas.openxmlformats.org/markup-compatibility/2006">
    <mc:Choice Requires="x14">
      <controls>
        <mc:AlternateContent xmlns:mc="http://schemas.openxmlformats.org/markup-compatibility/2006">
          <mc:Choice Requires="x14">
            <control shapeId="11265" r:id="rId3" name="Button 1">
              <controlPr defaultSize="0" print="0" autoFill="0" autoPict="0" macro="[0]!Print1">
                <anchor moveWithCells="1" sizeWithCells="1">
                  <from>
                    <xdr:col>0</xdr:col>
                    <xdr:colOff>409575</xdr:colOff>
                    <xdr:row>0</xdr:row>
                    <xdr:rowOff>114300</xdr:rowOff>
                  </from>
                  <to>
                    <xdr:col>0</xdr:col>
                    <xdr:colOff>2314575</xdr:colOff>
                    <xdr:row>3</xdr:row>
                    <xdr:rowOff>123825</xdr:rowOff>
                  </to>
                </anchor>
              </controlPr>
            </control>
          </mc:Choice>
        </mc:AlternateContent>
        <mc:AlternateContent xmlns:mc="http://schemas.openxmlformats.org/markup-compatibility/2006">
          <mc:Choice Requires="x14">
            <control shapeId="11266" r:id="rId4" name="Button 2">
              <controlPr defaultSize="0" print="0" autoFill="0" autoPict="0" macro="[4]!Print1">
                <anchor moveWithCells="1" sizeWithCells="1">
                  <from>
                    <xdr:col>0</xdr:col>
                    <xdr:colOff>457200</xdr:colOff>
                    <xdr:row>0</xdr:row>
                    <xdr:rowOff>104775</xdr:rowOff>
                  </from>
                  <to>
                    <xdr:col>0</xdr:col>
                    <xdr:colOff>2638425</xdr:colOff>
                    <xdr:row>3</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sheetPr>
  <dimension ref="B1:K48"/>
  <sheetViews>
    <sheetView showGridLines="0" topLeftCell="A3" workbookViewId="0">
      <selection activeCell="C31" sqref="C31"/>
    </sheetView>
  </sheetViews>
  <sheetFormatPr defaultColWidth="8.85546875" defaultRowHeight="12.75"/>
  <cols>
    <col min="3" max="3" width="25.85546875" bestFit="1" customWidth="1"/>
    <col min="4" max="4" width="23.28515625" bestFit="1" customWidth="1"/>
    <col min="6" max="7" width="22.140625" bestFit="1" customWidth="1"/>
    <col min="8" max="8" width="5.7109375" bestFit="1" customWidth="1"/>
    <col min="10" max="10" width="14" customWidth="1"/>
    <col min="11" max="11" width="13.7109375" bestFit="1" customWidth="1"/>
  </cols>
  <sheetData>
    <row r="1" spans="2:4" s="188" customFormat="1"/>
    <row r="2" spans="2:4" s="188" customFormat="1">
      <c r="B2" s="189" t="s">
        <v>300</v>
      </c>
    </row>
    <row r="3" spans="2:4" s="188" customFormat="1"/>
    <row r="5" spans="2:4">
      <c r="B5" s="178"/>
      <c r="C5" s="441" t="s">
        <v>301</v>
      </c>
      <c r="D5" s="442"/>
    </row>
    <row r="6" spans="2:4" s="187" customFormat="1">
      <c r="B6" s="178"/>
      <c r="C6" s="195" t="s">
        <v>304</v>
      </c>
      <c r="D6" s="196" t="s">
        <v>299</v>
      </c>
    </row>
    <row r="7" spans="2:4" ht="15">
      <c r="B7" s="178"/>
      <c r="C7" s="181" t="s">
        <v>212</v>
      </c>
      <c r="D7" s="190">
        <v>0.25</v>
      </c>
    </row>
    <row r="8" spans="2:4" ht="15">
      <c r="B8" s="178"/>
      <c r="C8" s="181" t="s">
        <v>262</v>
      </c>
      <c r="D8" s="190">
        <v>0.25</v>
      </c>
    </row>
    <row r="9" spans="2:4" ht="15">
      <c r="B9" s="178"/>
      <c r="C9" s="181" t="s">
        <v>215</v>
      </c>
      <c r="D9" s="190">
        <v>0.25</v>
      </c>
    </row>
    <row r="10" spans="2:4" ht="15">
      <c r="B10" s="178"/>
      <c r="C10" s="183" t="s">
        <v>12</v>
      </c>
      <c r="D10" s="191">
        <v>0.25</v>
      </c>
    </row>
    <row r="11" spans="2:4">
      <c r="B11" s="178"/>
    </row>
    <row r="12" spans="2:4">
      <c r="B12" s="178"/>
    </row>
    <row r="13" spans="2:4">
      <c r="B13" s="178"/>
      <c r="C13" s="441" t="s">
        <v>294</v>
      </c>
      <c r="D13" s="442"/>
    </row>
    <row r="14" spans="2:4">
      <c r="C14" s="179" t="s">
        <v>290</v>
      </c>
      <c r="D14" s="180" t="s">
        <v>292</v>
      </c>
    </row>
    <row r="15" spans="2:4">
      <c r="C15" s="185">
        <v>0</v>
      </c>
      <c r="D15" s="182">
        <v>0</v>
      </c>
    </row>
    <row r="16" spans="2:4">
      <c r="C16" s="185">
        <v>0.8</v>
      </c>
      <c r="D16" s="182">
        <v>0.8</v>
      </c>
    </row>
    <row r="17" spans="3:11">
      <c r="C17" s="185">
        <v>0.9</v>
      </c>
      <c r="D17" s="182">
        <v>0.9</v>
      </c>
    </row>
    <row r="18" spans="3:11">
      <c r="C18" s="185">
        <v>1</v>
      </c>
      <c r="D18" s="182">
        <v>1</v>
      </c>
    </row>
    <row r="19" spans="3:11">
      <c r="C19" s="185">
        <v>1.1000000000000001</v>
      </c>
      <c r="D19" s="182">
        <v>1.25</v>
      </c>
    </row>
    <row r="20" spans="3:11">
      <c r="C20" s="186">
        <v>1.25</v>
      </c>
      <c r="D20" s="184">
        <v>1.5</v>
      </c>
    </row>
    <row r="22" spans="3:11">
      <c r="C22" s="441" t="s">
        <v>295</v>
      </c>
      <c r="D22" s="442"/>
    </row>
    <row r="23" spans="3:11">
      <c r="C23" s="181" t="s">
        <v>290</v>
      </c>
      <c r="D23" s="180" t="s">
        <v>292</v>
      </c>
    </row>
    <row r="24" spans="3:11">
      <c r="C24" s="185">
        <v>0</v>
      </c>
      <c r="D24" s="182">
        <v>0</v>
      </c>
    </row>
    <row r="25" spans="3:11">
      <c r="C25" s="272">
        <v>0.8</v>
      </c>
      <c r="D25" s="273">
        <v>0.8</v>
      </c>
    </row>
    <row r="26" spans="3:11">
      <c r="C26" s="272">
        <v>0.9</v>
      </c>
      <c r="D26" s="273">
        <v>0.9</v>
      </c>
    </row>
    <row r="27" spans="3:11">
      <c r="C27" s="186">
        <v>1</v>
      </c>
      <c r="D27" s="184">
        <v>1</v>
      </c>
    </row>
    <row r="29" spans="3:11">
      <c r="C29" s="441" t="s">
        <v>296</v>
      </c>
      <c r="D29" s="442"/>
      <c r="F29" s="441" t="s">
        <v>302</v>
      </c>
      <c r="G29" s="442"/>
      <c r="J29" s="441" t="s">
        <v>311</v>
      </c>
      <c r="K29" s="442"/>
    </row>
    <row r="30" spans="3:11">
      <c r="C30" s="179" t="s">
        <v>297</v>
      </c>
      <c r="D30" s="180" t="s">
        <v>293</v>
      </c>
      <c r="F30" s="179" t="s">
        <v>298</v>
      </c>
      <c r="G30" s="180" t="s">
        <v>299</v>
      </c>
      <c r="J30" s="179" t="s">
        <v>218</v>
      </c>
      <c r="K30" s="247" t="s">
        <v>307</v>
      </c>
    </row>
    <row r="31" spans="3:11" ht="15">
      <c r="C31" s="181" t="s">
        <v>108</v>
      </c>
      <c r="D31" s="182">
        <v>0</v>
      </c>
      <c r="F31" s="181" t="s">
        <v>43</v>
      </c>
      <c r="G31" s="190">
        <v>0.25</v>
      </c>
      <c r="J31" s="181">
        <v>1</v>
      </c>
      <c r="K31" s="177" t="s">
        <v>108</v>
      </c>
    </row>
    <row r="32" spans="3:11" ht="15">
      <c r="C32" s="181" t="s">
        <v>126</v>
      </c>
      <c r="D32" s="182">
        <v>0.75</v>
      </c>
      <c r="F32" s="181" t="s">
        <v>44</v>
      </c>
      <c r="G32" s="190">
        <v>0.25</v>
      </c>
      <c r="J32" s="181">
        <v>2</v>
      </c>
      <c r="K32" s="177" t="s">
        <v>126</v>
      </c>
    </row>
    <row r="33" spans="3:11" ht="15">
      <c r="C33" s="181" t="s">
        <v>109</v>
      </c>
      <c r="D33" s="182">
        <v>1</v>
      </c>
      <c r="F33" s="181" t="s">
        <v>45</v>
      </c>
      <c r="G33" s="190">
        <v>0.25</v>
      </c>
      <c r="J33" s="181">
        <v>3</v>
      </c>
      <c r="K33" s="177" t="s">
        <v>126</v>
      </c>
    </row>
    <row r="34" spans="3:11" ht="15">
      <c r="C34" s="183" t="s">
        <v>110</v>
      </c>
      <c r="D34" s="184">
        <v>1.5</v>
      </c>
      <c r="F34" s="183" t="s">
        <v>263</v>
      </c>
      <c r="G34" s="191">
        <v>0.25</v>
      </c>
      <c r="J34" s="181">
        <v>4</v>
      </c>
      <c r="K34" s="177" t="s">
        <v>109</v>
      </c>
    </row>
    <row r="35" spans="3:11" ht="15">
      <c r="J35" s="246">
        <v>5</v>
      </c>
      <c r="K35" s="177" t="s">
        <v>109</v>
      </c>
    </row>
    <row r="36" spans="3:11" ht="15">
      <c r="C36" s="441" t="s">
        <v>291</v>
      </c>
      <c r="D36" s="442"/>
      <c r="J36" s="248">
        <v>6</v>
      </c>
      <c r="K36" s="177" t="s">
        <v>110</v>
      </c>
    </row>
    <row r="37" spans="3:11">
      <c r="C37" s="179" t="s">
        <v>297</v>
      </c>
      <c r="D37" s="180" t="s">
        <v>293</v>
      </c>
    </row>
    <row r="38" spans="3:11">
      <c r="C38" s="181" t="s">
        <v>108</v>
      </c>
      <c r="D38" s="182">
        <v>0</v>
      </c>
    </row>
    <row r="39" spans="3:11">
      <c r="C39" s="181" t="s">
        <v>126</v>
      </c>
      <c r="D39" s="182">
        <v>0.75</v>
      </c>
    </row>
    <row r="40" spans="3:11">
      <c r="C40" s="181" t="s">
        <v>109</v>
      </c>
      <c r="D40" s="182">
        <v>1</v>
      </c>
    </row>
    <row r="41" spans="3:11">
      <c r="C41" s="183" t="s">
        <v>110</v>
      </c>
      <c r="D41" s="184">
        <v>1.5</v>
      </c>
    </row>
    <row r="43" spans="3:11">
      <c r="C43" s="441" t="s">
        <v>303</v>
      </c>
      <c r="D43" s="442"/>
    </row>
    <row r="44" spans="3:11">
      <c r="C44" s="179" t="s">
        <v>304</v>
      </c>
      <c r="D44" s="197" t="s">
        <v>305</v>
      </c>
    </row>
    <row r="45" spans="3:11" ht="15">
      <c r="C45" s="181" t="s">
        <v>212</v>
      </c>
      <c r="D45" s="177">
        <v>4</v>
      </c>
    </row>
    <row r="46" spans="3:11" ht="15">
      <c r="C46" s="181" t="s">
        <v>262</v>
      </c>
      <c r="D46" s="177">
        <v>4</v>
      </c>
    </row>
    <row r="47" spans="3:11" ht="15">
      <c r="C47" s="181" t="s">
        <v>215</v>
      </c>
      <c r="D47" s="177">
        <v>100</v>
      </c>
    </row>
    <row r="48" spans="3:11" ht="15">
      <c r="C48" s="183" t="s">
        <v>12</v>
      </c>
      <c r="D48" s="177">
        <v>100</v>
      </c>
    </row>
  </sheetData>
  <mergeCells count="8">
    <mergeCell ref="J29:K29"/>
    <mergeCell ref="C22:D22"/>
    <mergeCell ref="C36:D36"/>
    <mergeCell ref="C5:D5"/>
    <mergeCell ref="F29:G29"/>
    <mergeCell ref="C43:D43"/>
    <mergeCell ref="C13:D13"/>
    <mergeCell ref="C29:D29"/>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Overview</vt:lpstr>
      <vt:lpstr>Teacher PM summary</vt:lpstr>
      <vt:lpstr>Academic Supports</vt:lpstr>
      <vt:lpstr>Scholar Culture Supports</vt:lpstr>
      <vt:lpstr>SEL Supports</vt:lpstr>
      <vt:lpstr>SpEd Supports</vt:lpstr>
      <vt:lpstr>Core Values</vt:lpstr>
      <vt:lpstr>Overall weights</vt:lpstr>
      <vt:lpstr>flag_if_too_many_unsatisfactory</vt:lpstr>
      <vt:lpstr>overall_weight_per_category</vt:lpstr>
      <vt:lpstr>overall_weights</vt:lpstr>
      <vt:lpstr>performance_bonus_points</vt:lpstr>
      <vt:lpstr>'Academic Supports'!Print_Area</vt:lpstr>
      <vt:lpstr>'Core Values'!Print_Area</vt:lpstr>
      <vt:lpstr>'Scholar Culture Supports'!Print_Area</vt:lpstr>
      <vt:lpstr>'SEL Supports'!Print_Area</vt:lpstr>
      <vt:lpstr>'SpEd Supports'!Print_Area</vt:lpstr>
      <vt:lpstr>'Teacher PM summary'!Print_Area</vt:lpstr>
      <vt:lpstr>'Teacher PM summary'!Print_Titles</vt:lpstr>
      <vt:lpstr>RESCO_component_weights</vt:lpstr>
      <vt:lpstr>RESCO_rating_ranges</vt:lpstr>
      <vt:lpstr>RESCO_score_bonus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Ana</dc:creator>
  <cp:lastModifiedBy>Ana Martinez</cp:lastModifiedBy>
  <cp:lastPrinted>2015-02-11T15:11:35Z</cp:lastPrinted>
  <dcterms:created xsi:type="dcterms:W3CDTF">2012-12-14T15:59:23Z</dcterms:created>
  <dcterms:modified xsi:type="dcterms:W3CDTF">2016-03-28T22:38:31Z</dcterms:modified>
</cp:coreProperties>
</file>